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hid\Desktop\عملکرد شش ماه 1402\گزارش 6 ماه- شهرداری محمدشهر\"/>
    </mc:Choice>
  </mc:AlternateContent>
  <xr:revisionPtr revIDLastSave="0" documentId="8_{598F1E44-8B85-4530-BDDC-8DBDDD04BF81}" xr6:coauthVersionLast="47" xr6:coauthVersionMax="47" xr10:uidLastSave="{00000000-0000-0000-0000-000000000000}"/>
  <bookViews>
    <workbookView xWindow="-110" yWindow="-110" windowWidth="25820" windowHeight="14620" xr2:uid="{00000000-000D-0000-FFFF-FFFF00000000}"/>
  </bookViews>
  <sheets>
    <sheet name="درآمد" sheetId="1" r:id="rId1"/>
    <sheet name="عمران" sheetId="2" r:id="rId2"/>
    <sheet name="هزينه اي" sheetId="5" r:id="rId3"/>
    <sheet name="ديون" sheetId="4" r:id="rId4"/>
    <sheet name="خلاصه" sheetId="6" r:id="rId5"/>
    <sheet name="روكش" sheetId="7" r:id="rId6"/>
    <sheet name="ماموريت و برنامه" sheetId="8" r:id="rId7"/>
    <sheet name="ماموريت-برنامه-خدمات" sheetId="9" r:id="rId8"/>
  </sheets>
  <externalReferences>
    <externalReference r:id="rId9"/>
  </externalReferences>
  <definedNames>
    <definedName name="_xlnm.Print_Titles" localSheetId="0">درآمد!$2:$3</definedName>
    <definedName name="_xlnm.Print_Titles" localSheetId="3">ديون!$2:$2</definedName>
    <definedName name="_xlnm.Print_Titles" localSheetId="1">عمران!$2:$3</definedName>
    <definedName name="_xlnm.Print_Titles" localSheetId="7">'ماموريت-برنامه-خدمات'!$2:$4</definedName>
    <definedName name="_xlnm.Print_Titles" localSheetId="6">'ماموريت و برنامه'!$2:$4</definedName>
    <definedName name="_xlnm.Print_Titles" localSheetId="2">'هزينه اي'!$2:$3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4" l="1"/>
  <c r="E36" i="9"/>
  <c r="E37" i="9"/>
  <c r="E38" i="9"/>
  <c r="D14" i="9"/>
  <c r="D12" i="9"/>
  <c r="D6" i="9"/>
  <c r="F210" i="5" l="1"/>
  <c r="F205" i="5"/>
  <c r="F204" i="5" s="1"/>
  <c r="F177" i="5"/>
  <c r="F172" i="5"/>
  <c r="F164" i="5"/>
  <c r="E131" i="5"/>
  <c r="F171" i="5" l="1"/>
  <c r="H38" i="9"/>
  <c r="H39" i="9"/>
  <c r="H40" i="9"/>
  <c r="H41" i="9"/>
  <c r="H45" i="9"/>
  <c r="H46" i="9"/>
  <c r="H49" i="9"/>
  <c r="H50" i="9"/>
  <c r="H51" i="9"/>
  <c r="H54" i="9"/>
  <c r="H56" i="9"/>
  <c r="H57" i="9"/>
  <c r="H58" i="9"/>
  <c r="H60" i="9"/>
  <c r="H61" i="9"/>
  <c r="H62" i="9"/>
  <c r="H63" i="9"/>
  <c r="H64" i="9"/>
  <c r="H65" i="9"/>
  <c r="H37" i="9"/>
  <c r="H7" i="9"/>
  <c r="H10" i="9"/>
  <c r="H11" i="9"/>
  <c r="H13" i="9"/>
  <c r="H15" i="9"/>
  <c r="H18" i="9"/>
  <c r="H21" i="9"/>
  <c r="H23" i="9"/>
  <c r="H24" i="9"/>
  <c r="H25" i="9"/>
  <c r="H27" i="9"/>
  <c r="H28" i="9"/>
  <c r="H29" i="9"/>
  <c r="H32" i="9"/>
  <c r="H33" i="9"/>
  <c r="H34" i="9"/>
  <c r="H35" i="9"/>
  <c r="H36" i="9"/>
  <c r="E61" i="9"/>
  <c r="I61" i="9" s="1"/>
  <c r="E62" i="9"/>
  <c r="F62" i="9" s="1"/>
  <c r="E63" i="9"/>
  <c r="F63" i="9" s="1"/>
  <c r="E64" i="9"/>
  <c r="I64" i="9" s="1"/>
  <c r="E65" i="9"/>
  <c r="F65" i="9" s="1"/>
  <c r="E60" i="9"/>
  <c r="F60" i="9" s="1"/>
  <c r="E57" i="9"/>
  <c r="I57" i="9" s="1"/>
  <c r="E58" i="9"/>
  <c r="I58" i="9" s="1"/>
  <c r="E56" i="9"/>
  <c r="I56" i="9" s="1"/>
  <c r="E40" i="9"/>
  <c r="F40" i="9" s="1"/>
  <c r="E41" i="9"/>
  <c r="I41" i="9" s="1"/>
  <c r="E45" i="9"/>
  <c r="F45" i="9" s="1"/>
  <c r="E46" i="9"/>
  <c r="F46" i="9" s="1"/>
  <c r="E49" i="9"/>
  <c r="I49" i="9" s="1"/>
  <c r="E50" i="9"/>
  <c r="F50" i="9" s="1"/>
  <c r="E51" i="9"/>
  <c r="I51" i="9" s="1"/>
  <c r="E39" i="9"/>
  <c r="I39" i="9" s="1"/>
  <c r="E7" i="9"/>
  <c r="F7" i="9" s="1"/>
  <c r="E10" i="9"/>
  <c r="F10" i="9" s="1"/>
  <c r="E11" i="9"/>
  <c r="F11" i="9" s="1"/>
  <c r="E13" i="9"/>
  <c r="I13" i="9" s="1"/>
  <c r="E15" i="9"/>
  <c r="I15" i="9" s="1"/>
  <c r="E18" i="9"/>
  <c r="F18" i="9" s="1"/>
  <c r="E21" i="9"/>
  <c r="I21" i="9" s="1"/>
  <c r="E23" i="9"/>
  <c r="F23" i="9" s="1"/>
  <c r="E24" i="9"/>
  <c r="F24" i="9" s="1"/>
  <c r="E25" i="9"/>
  <c r="I25" i="9" s="1"/>
  <c r="E27" i="9"/>
  <c r="F27" i="9" s="1"/>
  <c r="E28" i="9"/>
  <c r="I28" i="9" s="1"/>
  <c r="E29" i="9"/>
  <c r="I29" i="9" s="1"/>
  <c r="E32" i="9"/>
  <c r="I32" i="9" s="1"/>
  <c r="E33" i="9"/>
  <c r="F33" i="9" s="1"/>
  <c r="E34" i="9"/>
  <c r="F34" i="9" s="1"/>
  <c r="E35" i="9"/>
  <c r="I35" i="9" s="1"/>
  <c r="I36" i="9"/>
  <c r="D9" i="9"/>
  <c r="H9" i="9" s="1"/>
  <c r="F26" i="8"/>
  <c r="I26" i="8" s="1"/>
  <c r="F34" i="8"/>
  <c r="I34" i="8" s="1"/>
  <c r="F38" i="8"/>
  <c r="I38" i="8" s="1"/>
  <c r="E6" i="8"/>
  <c r="H6" i="8" s="1"/>
  <c r="E7" i="8"/>
  <c r="F7" i="8" s="1"/>
  <c r="I7" i="8" s="1"/>
  <c r="E8" i="8"/>
  <c r="F8" i="8" s="1"/>
  <c r="I8" i="8" s="1"/>
  <c r="E9" i="8"/>
  <c r="F9" i="8" s="1"/>
  <c r="G9" i="8" s="1"/>
  <c r="E11" i="8"/>
  <c r="F11" i="8" s="1"/>
  <c r="I11" i="8" s="1"/>
  <c r="E12" i="8"/>
  <c r="F12" i="8" s="1"/>
  <c r="I12" i="8" s="1"/>
  <c r="E13" i="8"/>
  <c r="F13" i="8" s="1"/>
  <c r="I13" i="8" s="1"/>
  <c r="E14" i="8"/>
  <c r="F14" i="8" s="1"/>
  <c r="I14" i="8" s="1"/>
  <c r="E15" i="8"/>
  <c r="F15" i="8" s="1"/>
  <c r="I15" i="8" s="1"/>
  <c r="E16" i="8"/>
  <c r="F16" i="8" s="1"/>
  <c r="I16" i="8" s="1"/>
  <c r="E17" i="8"/>
  <c r="F17" i="8" s="1"/>
  <c r="I17" i="8" s="1"/>
  <c r="E19" i="8"/>
  <c r="F19" i="8" s="1"/>
  <c r="I19" i="8" s="1"/>
  <c r="E20" i="8"/>
  <c r="F20" i="8" s="1"/>
  <c r="I20" i="8" s="1"/>
  <c r="E21" i="8"/>
  <c r="F21" i="8" s="1"/>
  <c r="I21" i="8" s="1"/>
  <c r="E23" i="8"/>
  <c r="F23" i="8" s="1"/>
  <c r="I23" i="8" s="1"/>
  <c r="E24" i="8"/>
  <c r="F24" i="8" s="1"/>
  <c r="I24" i="8" s="1"/>
  <c r="E25" i="8"/>
  <c r="F25" i="8" s="1"/>
  <c r="I25" i="8" s="1"/>
  <c r="E26" i="8"/>
  <c r="H26" i="8" s="1"/>
  <c r="E27" i="8"/>
  <c r="F27" i="8" s="1"/>
  <c r="I27" i="8" s="1"/>
  <c r="E28" i="8"/>
  <c r="F28" i="8" s="1"/>
  <c r="I28" i="8" s="1"/>
  <c r="E29" i="8"/>
  <c r="F29" i="8" s="1"/>
  <c r="I29" i="8" s="1"/>
  <c r="E30" i="8"/>
  <c r="F30" i="8" s="1"/>
  <c r="I30" i="8" s="1"/>
  <c r="E32" i="8"/>
  <c r="F32" i="8" s="1"/>
  <c r="I32" i="8" s="1"/>
  <c r="E33" i="8"/>
  <c r="F33" i="8" s="1"/>
  <c r="I33" i="8" s="1"/>
  <c r="E34" i="8"/>
  <c r="H34" i="8" s="1"/>
  <c r="E35" i="8"/>
  <c r="F35" i="8" s="1"/>
  <c r="I35" i="8" s="1"/>
  <c r="E38" i="8"/>
  <c r="H38" i="8" s="1"/>
  <c r="E39" i="8"/>
  <c r="F39" i="8" s="1"/>
  <c r="I39" i="8" s="1"/>
  <c r="E40" i="8"/>
  <c r="F40" i="8" s="1"/>
  <c r="I40" i="8" s="1"/>
  <c r="E41" i="8"/>
  <c r="F41" i="8" s="1"/>
  <c r="I41" i="8" s="1"/>
  <c r="E42" i="8"/>
  <c r="F42" i="8" s="1"/>
  <c r="I42" i="8" s="1"/>
  <c r="D59" i="9"/>
  <c r="H59" i="9" s="1"/>
  <c r="D55" i="9"/>
  <c r="H55" i="9" s="1"/>
  <c r="E54" i="9"/>
  <c r="E53" i="9" s="1"/>
  <c r="I53" i="9" s="1"/>
  <c r="D53" i="9"/>
  <c r="H53" i="9" s="1"/>
  <c r="D44" i="9"/>
  <c r="H44" i="9" s="1"/>
  <c r="D43" i="9"/>
  <c r="E43" i="9" s="1"/>
  <c r="E42" i="9"/>
  <c r="I38" i="9"/>
  <c r="I37" i="9"/>
  <c r="H31" i="9"/>
  <c r="H30" i="9"/>
  <c r="D22" i="9"/>
  <c r="E22" i="9" s="1"/>
  <c r="D20" i="9"/>
  <c r="E20" i="9" s="1"/>
  <c r="D17" i="9"/>
  <c r="D16" i="9" s="1"/>
  <c r="E16" i="9" s="1"/>
  <c r="H12" i="9"/>
  <c r="D5" i="9"/>
  <c r="H5" i="9" s="1"/>
  <c r="D5" i="8"/>
  <c r="E5" i="8" s="1"/>
  <c r="D10" i="8"/>
  <c r="E10" i="8" s="1"/>
  <c r="F10" i="8" s="1"/>
  <c r="I10" i="8" s="1"/>
  <c r="D18" i="8"/>
  <c r="E18" i="8" s="1"/>
  <c r="F18" i="8" s="1"/>
  <c r="I18" i="8" s="1"/>
  <c r="D22" i="8"/>
  <c r="E22" i="8" s="1"/>
  <c r="F22" i="8" s="1"/>
  <c r="I22" i="8" s="1"/>
  <c r="D31" i="8"/>
  <c r="E31" i="8" s="1"/>
  <c r="F31" i="8" s="1"/>
  <c r="I31" i="8" s="1"/>
  <c r="D37" i="8"/>
  <c r="D36" i="8" s="1"/>
  <c r="E36" i="8" s="1"/>
  <c r="F36" i="8" s="1"/>
  <c r="I36" i="8" s="1"/>
  <c r="H15" i="8" l="1"/>
  <c r="H14" i="8"/>
  <c r="F6" i="8"/>
  <c r="G6" i="8" s="1"/>
  <c r="H39" i="8"/>
  <c r="H31" i="8"/>
  <c r="H23" i="8"/>
  <c r="H22" i="8"/>
  <c r="H13" i="8"/>
  <c r="H7" i="8"/>
  <c r="F5" i="8"/>
  <c r="I5" i="8" s="1"/>
  <c r="H5" i="8"/>
  <c r="H29" i="8"/>
  <c r="H36" i="8"/>
  <c r="H28" i="8"/>
  <c r="H20" i="8"/>
  <c r="H12" i="8"/>
  <c r="H35" i="8"/>
  <c r="H27" i="8"/>
  <c r="H19" i="8"/>
  <c r="H11" i="8"/>
  <c r="I9" i="8"/>
  <c r="H30" i="8"/>
  <c r="H42" i="8"/>
  <c r="H18" i="8"/>
  <c r="H10" i="8"/>
  <c r="H21" i="8"/>
  <c r="H41" i="8"/>
  <c r="H33" i="8"/>
  <c r="H25" i="8"/>
  <c r="H17" i="8"/>
  <c r="H9" i="8"/>
  <c r="H40" i="8"/>
  <c r="H32" i="8"/>
  <c r="H24" i="8"/>
  <c r="H16" i="8"/>
  <c r="H8" i="8"/>
  <c r="I6" i="8"/>
  <c r="E37" i="8"/>
  <c r="I63" i="9"/>
  <c r="F64" i="9"/>
  <c r="G64" i="9" s="1"/>
  <c r="H42" i="9"/>
  <c r="E6" i="9"/>
  <c r="I6" i="9" s="1"/>
  <c r="F36" i="9"/>
  <c r="G36" i="9" s="1"/>
  <c r="E12" i="9"/>
  <c r="I12" i="9" s="1"/>
  <c r="F25" i="9"/>
  <c r="G25" i="9" s="1"/>
  <c r="I11" i="9"/>
  <c r="F29" i="9"/>
  <c r="G29" i="9" s="1"/>
  <c r="F58" i="9"/>
  <c r="G58" i="9" s="1"/>
  <c r="I62" i="9"/>
  <c r="I50" i="9"/>
  <c r="E5" i="9"/>
  <c r="I5" i="9" s="1"/>
  <c r="F57" i="9"/>
  <c r="G57" i="9" s="1"/>
  <c r="I10" i="9"/>
  <c r="F13" i="9"/>
  <c r="I46" i="9"/>
  <c r="F32" i="9"/>
  <c r="G32" i="9" s="1"/>
  <c r="F53" i="9"/>
  <c r="I34" i="9"/>
  <c r="I7" i="9"/>
  <c r="I45" i="9"/>
  <c r="F49" i="9"/>
  <c r="G49" i="9" s="1"/>
  <c r="I27" i="9"/>
  <c r="I24" i="9"/>
  <c r="I18" i="9"/>
  <c r="I33" i="9"/>
  <c r="I23" i="9"/>
  <c r="I65" i="9"/>
  <c r="I60" i="9"/>
  <c r="E30" i="9"/>
  <c r="I30" i="9" s="1"/>
  <c r="F21" i="9"/>
  <c r="G21" i="9" s="1"/>
  <c r="F15" i="9"/>
  <c r="G15" i="9" s="1"/>
  <c r="E9" i="9"/>
  <c r="F41" i="9"/>
  <c r="G41" i="9" s="1"/>
  <c r="F51" i="9"/>
  <c r="G51" i="9" s="1"/>
  <c r="F35" i="9"/>
  <c r="G35" i="9" s="1"/>
  <c r="F28" i="9"/>
  <c r="G28" i="9" s="1"/>
  <c r="F61" i="9"/>
  <c r="G61" i="9" s="1"/>
  <c r="F56" i="9"/>
  <c r="G56" i="9" s="1"/>
  <c r="F39" i="9"/>
  <c r="G39" i="9" s="1"/>
  <c r="I40" i="9"/>
  <c r="H16" i="9"/>
  <c r="D8" i="9"/>
  <c r="E8" i="9" s="1"/>
  <c r="H20" i="9"/>
  <c r="I43" i="9"/>
  <c r="F43" i="9"/>
  <c r="G43" i="9" s="1"/>
  <c r="F16" i="9"/>
  <c r="I16" i="9"/>
  <c r="F20" i="9"/>
  <c r="I20" i="9"/>
  <c r="I42" i="9"/>
  <c r="F42" i="9"/>
  <c r="G42" i="9" s="1"/>
  <c r="F22" i="9"/>
  <c r="I22" i="9"/>
  <c r="E14" i="9"/>
  <c r="F37" i="9"/>
  <c r="G37" i="9" s="1"/>
  <c r="H14" i="9"/>
  <c r="H6" i="9"/>
  <c r="D26" i="9"/>
  <c r="D19" i="9" s="1"/>
  <c r="H22" i="9"/>
  <c r="E31" i="9"/>
  <c r="H17" i="9"/>
  <c r="H43" i="9"/>
  <c r="E17" i="9"/>
  <c r="E44" i="9"/>
  <c r="F54" i="9"/>
  <c r="F38" i="9"/>
  <c r="G38" i="9" s="1"/>
  <c r="I54" i="9"/>
  <c r="G65" i="9"/>
  <c r="D52" i="9"/>
  <c r="E59" i="9"/>
  <c r="G33" i="9"/>
  <c r="G18" i="9"/>
  <c r="G17" i="9" s="1"/>
  <c r="G16" i="9" s="1"/>
  <c r="G34" i="9"/>
  <c r="G40" i="9"/>
  <c r="G46" i="9"/>
  <c r="G11" i="9"/>
  <c r="G10" i="9"/>
  <c r="G27" i="9"/>
  <c r="G50" i="9"/>
  <c r="E55" i="9"/>
  <c r="G62" i="9"/>
  <c r="G23" i="9"/>
  <c r="G45" i="9"/>
  <c r="G63" i="9"/>
  <c r="G8" i="8"/>
  <c r="G42" i="8"/>
  <c r="G23" i="8"/>
  <c r="G15" i="8"/>
  <c r="G20" i="8"/>
  <c r="G18" i="8" s="1"/>
  <c r="D43" i="8"/>
  <c r="G14" i="8"/>
  <c r="G29" i="8"/>
  <c r="G39" i="8"/>
  <c r="G24" i="8"/>
  <c r="G17" i="8"/>
  <c r="G13" i="8"/>
  <c r="G11" i="8"/>
  <c r="G34" i="8"/>
  <c r="F12" i="9" l="1"/>
  <c r="F37" i="8"/>
  <c r="H37" i="8"/>
  <c r="F30" i="9"/>
  <c r="G30" i="9" s="1"/>
  <c r="F5" i="9"/>
  <c r="H8" i="9"/>
  <c r="F6" i="9"/>
  <c r="G14" i="9"/>
  <c r="F9" i="9"/>
  <c r="I9" i="9"/>
  <c r="E52" i="9"/>
  <c r="I55" i="9"/>
  <c r="F55" i="9"/>
  <c r="D66" i="9"/>
  <c r="H52" i="9"/>
  <c r="I31" i="9"/>
  <c r="F31" i="9"/>
  <c r="G31" i="9" s="1"/>
  <c r="I59" i="9"/>
  <c r="F59" i="9"/>
  <c r="H26" i="9"/>
  <c r="E26" i="9"/>
  <c r="F8" i="9"/>
  <c r="I8" i="9"/>
  <c r="H19" i="9"/>
  <c r="E19" i="9"/>
  <c r="I17" i="9"/>
  <c r="F17" i="9"/>
  <c r="I14" i="9"/>
  <c r="F14" i="9"/>
  <c r="I44" i="9"/>
  <c r="F44" i="9"/>
  <c r="G44" i="9" s="1"/>
  <c r="G55" i="9"/>
  <c r="G7" i="9"/>
  <c r="G6" i="9" s="1"/>
  <c r="G5" i="9" s="1"/>
  <c r="G54" i="9"/>
  <c r="G53" i="9" s="1"/>
  <c r="G9" i="9"/>
  <c r="G60" i="9"/>
  <c r="G59" i="9" s="1"/>
  <c r="G24" i="9"/>
  <c r="G22" i="9" s="1"/>
  <c r="G13" i="9"/>
  <c r="G12" i="9" s="1"/>
  <c r="G20" i="9"/>
  <c r="G40" i="8"/>
  <c r="G32" i="8"/>
  <c r="E43" i="8"/>
  <c r="G33" i="8"/>
  <c r="G26" i="8"/>
  <c r="G22" i="8" s="1"/>
  <c r="G10" i="8"/>
  <c r="G7" i="8"/>
  <c r="G5" i="8" s="1"/>
  <c r="I37" i="8" l="1"/>
  <c r="G37" i="8"/>
  <c r="G36" i="8" s="1"/>
  <c r="G31" i="8"/>
  <c r="G26" i="9"/>
  <c r="G19" i="9" s="1"/>
  <c r="I19" i="9"/>
  <c r="F19" i="9"/>
  <c r="I26" i="9"/>
  <c r="F26" i="9"/>
  <c r="E66" i="9"/>
  <c r="I52" i="9"/>
  <c r="F52" i="9"/>
  <c r="G52" i="9"/>
  <c r="G8" i="9"/>
  <c r="F43" i="8"/>
  <c r="G43" i="8" l="1"/>
  <c r="F66" i="9"/>
  <c r="I66" i="9"/>
  <c r="G66" i="9"/>
  <c r="H66" i="9"/>
  <c r="I43" i="8"/>
  <c r="H43" i="8"/>
  <c r="D18" i="7" l="1"/>
  <c r="H4" i="6"/>
  <c r="I4" i="6" s="1"/>
  <c r="H5" i="6"/>
  <c r="I5" i="6" s="1"/>
  <c r="H7" i="6"/>
  <c r="I7" i="6" s="1"/>
  <c r="H8" i="6"/>
  <c r="I8" i="6" s="1"/>
  <c r="H9" i="6"/>
  <c r="I9" i="6" s="1"/>
  <c r="C11" i="6"/>
  <c r="C12" i="6"/>
  <c r="C4" i="6"/>
  <c r="D4" i="6" s="1"/>
  <c r="I17" i="6"/>
  <c r="D17" i="6"/>
  <c r="I15" i="6"/>
  <c r="D15" i="6"/>
  <c r="D12" i="6"/>
  <c r="H11" i="6"/>
  <c r="I11" i="6" s="1"/>
  <c r="C9" i="6"/>
  <c r="D9" i="6" s="1"/>
  <c r="C8" i="6"/>
  <c r="D8" i="6" s="1"/>
  <c r="C7" i="6"/>
  <c r="D7" i="6" s="1"/>
  <c r="H6" i="6"/>
  <c r="I6" i="6" s="1"/>
  <c r="C6" i="6"/>
  <c r="D6" i="6" s="1"/>
  <c r="C5" i="6"/>
  <c r="D5" i="6" s="1"/>
  <c r="C10" i="6" l="1"/>
  <c r="C13" i="6" s="1"/>
  <c r="C19" i="6" s="1"/>
  <c r="D10" i="6"/>
  <c r="D13" i="6" s="1"/>
  <c r="D19" i="6"/>
  <c r="H10" i="6"/>
  <c r="H13" i="6" s="1"/>
  <c r="H19" i="6" s="1"/>
  <c r="I10" i="6"/>
  <c r="E46" i="4"/>
  <c r="F46" i="4"/>
  <c r="G46" i="4"/>
  <c r="H46" i="4"/>
  <c r="I46" i="4"/>
  <c r="J46" i="4"/>
  <c r="G7" i="4"/>
  <c r="I7" i="4" s="1"/>
  <c r="G8" i="4"/>
  <c r="G9" i="4"/>
  <c r="G10" i="4"/>
  <c r="H10" i="4" s="1"/>
  <c r="H9" i="4" s="1"/>
  <c r="G11" i="4"/>
  <c r="G12" i="4"/>
  <c r="H12" i="4" s="1"/>
  <c r="G13" i="4"/>
  <c r="I13" i="4" s="1"/>
  <c r="G14" i="4"/>
  <c r="G15" i="4"/>
  <c r="G16" i="4"/>
  <c r="G17" i="4"/>
  <c r="G18" i="4"/>
  <c r="H18" i="4" s="1"/>
  <c r="H17" i="4" s="1"/>
  <c r="G19" i="4"/>
  <c r="G20" i="4"/>
  <c r="H20" i="4" s="1"/>
  <c r="G21" i="4"/>
  <c r="H21" i="4" s="1"/>
  <c r="G22" i="4"/>
  <c r="G23" i="4"/>
  <c r="G24" i="4"/>
  <c r="I24" i="4" s="1"/>
  <c r="I23" i="4" s="1"/>
  <c r="G25" i="4"/>
  <c r="I25" i="4" s="1"/>
  <c r="G26" i="4"/>
  <c r="G27" i="4"/>
  <c r="G28" i="4"/>
  <c r="G29" i="4"/>
  <c r="G30" i="4"/>
  <c r="G31" i="4"/>
  <c r="H31" i="4" s="1"/>
  <c r="G32" i="4"/>
  <c r="H32" i="4" s="1"/>
  <c r="G33" i="4"/>
  <c r="G34" i="4"/>
  <c r="G35" i="4"/>
  <c r="G36" i="4"/>
  <c r="G37" i="4"/>
  <c r="G38" i="4"/>
  <c r="G39" i="4"/>
  <c r="I39" i="4" s="1"/>
  <c r="I38" i="4" s="1"/>
  <c r="G40" i="4"/>
  <c r="G41" i="4"/>
  <c r="I41" i="4" s="1"/>
  <c r="G42" i="4"/>
  <c r="I42" i="4" s="1"/>
  <c r="G47" i="4"/>
  <c r="G48" i="4"/>
  <c r="G49" i="4"/>
  <c r="G50" i="4"/>
  <c r="G51" i="4"/>
  <c r="G52" i="4"/>
  <c r="G53" i="4"/>
  <c r="G54" i="4"/>
  <c r="H54" i="4" s="1"/>
  <c r="G55" i="4"/>
  <c r="H55" i="4" s="1"/>
  <c r="G56" i="4"/>
  <c r="G57" i="4"/>
  <c r="G58" i="4"/>
  <c r="G59" i="4"/>
  <c r="H59" i="4" s="1"/>
  <c r="H58" i="4" s="1"/>
  <c r="H57" i="4" s="1"/>
  <c r="G60" i="4"/>
  <c r="I60" i="4" s="1"/>
  <c r="I58" i="4" s="1"/>
  <c r="I57" i="4" s="1"/>
  <c r="G61" i="4"/>
  <c r="G62" i="4"/>
  <c r="G63" i="4"/>
  <c r="G64" i="4"/>
  <c r="G65" i="4"/>
  <c r="G66" i="4"/>
  <c r="H66" i="4" s="1"/>
  <c r="H65" i="4" s="1"/>
  <c r="G67" i="4"/>
  <c r="G68" i="4"/>
  <c r="G69" i="4"/>
  <c r="H69" i="4" s="1"/>
  <c r="H68" i="4" s="1"/>
  <c r="G70" i="4"/>
  <c r="G6" i="4"/>
  <c r="H6" i="4" s="1"/>
  <c r="H5" i="4" s="1"/>
  <c r="H4" i="4" s="1"/>
  <c r="G5" i="4"/>
  <c r="G4" i="4"/>
  <c r="G3" i="4"/>
  <c r="I5" i="4"/>
  <c r="I4" i="4" s="1"/>
  <c r="J5" i="4"/>
  <c r="J4" i="4" s="1"/>
  <c r="H41" i="4"/>
  <c r="J58" i="4"/>
  <c r="J57" i="4" s="1"/>
  <c r="I53" i="4"/>
  <c r="I52" i="4" s="1"/>
  <c r="I51" i="4" s="1"/>
  <c r="J53" i="4"/>
  <c r="J52" i="4" s="1"/>
  <c r="J51" i="4" s="1"/>
  <c r="I40" i="4"/>
  <c r="J38" i="4"/>
  <c r="I30" i="4"/>
  <c r="I29" i="4" s="1"/>
  <c r="I28" i="4" s="1"/>
  <c r="J30" i="4"/>
  <c r="J29" i="4" s="1"/>
  <c r="J28" i="4" s="1"/>
  <c r="I19" i="4"/>
  <c r="J19" i="4"/>
  <c r="I17" i="4"/>
  <c r="J17" i="4"/>
  <c r="I9" i="4"/>
  <c r="J9" i="4"/>
  <c r="D71" i="4"/>
  <c r="F68" i="4"/>
  <c r="E68" i="4"/>
  <c r="F65" i="4"/>
  <c r="E65" i="4"/>
  <c r="E64" i="4" s="1"/>
  <c r="H62" i="4"/>
  <c r="H61" i="4" s="1"/>
  <c r="F62" i="4"/>
  <c r="F61" i="4" s="1"/>
  <c r="E62" i="4"/>
  <c r="E61" i="4" s="1"/>
  <c r="F58" i="4"/>
  <c r="F57" i="4" s="1"/>
  <c r="E58" i="4"/>
  <c r="E57" i="4" s="1"/>
  <c r="F53" i="4"/>
  <c r="F52" i="4" s="1"/>
  <c r="F51" i="4" s="1"/>
  <c r="E53" i="4"/>
  <c r="E52" i="4" s="1"/>
  <c r="E51" i="4" s="1"/>
  <c r="H49" i="4"/>
  <c r="H48" i="4" s="1"/>
  <c r="F49" i="4"/>
  <c r="F48" i="4" s="1"/>
  <c r="E49" i="4"/>
  <c r="E48" i="4" s="1"/>
  <c r="F40" i="4"/>
  <c r="E40" i="4"/>
  <c r="H38" i="4"/>
  <c r="F38" i="4"/>
  <c r="E38" i="4"/>
  <c r="H35" i="4"/>
  <c r="H34" i="4" s="1"/>
  <c r="F35" i="4"/>
  <c r="F34" i="4" s="1"/>
  <c r="E35" i="4"/>
  <c r="E34" i="4" s="1"/>
  <c r="F30" i="4"/>
  <c r="F29" i="4" s="1"/>
  <c r="F28" i="4" s="1"/>
  <c r="E30" i="4"/>
  <c r="E29" i="4" s="1"/>
  <c r="E28" i="4" s="1"/>
  <c r="H26" i="4"/>
  <c r="F26" i="4"/>
  <c r="E26" i="4"/>
  <c r="F23" i="4"/>
  <c r="E23" i="4"/>
  <c r="F19" i="4"/>
  <c r="E19" i="4"/>
  <c r="F17" i="4"/>
  <c r="E17" i="4"/>
  <c r="F11" i="4"/>
  <c r="E11" i="4"/>
  <c r="F9" i="4"/>
  <c r="E9" i="4"/>
  <c r="F5" i="4"/>
  <c r="F4" i="4" s="1"/>
  <c r="E5" i="4"/>
  <c r="E4" i="4" s="1"/>
  <c r="J49" i="4" l="1"/>
  <c r="J48" i="4" s="1"/>
  <c r="I50" i="4"/>
  <c r="I49" i="4" s="1"/>
  <c r="I48" i="4" s="1"/>
  <c r="J14" i="4"/>
  <c r="J11" i="4" s="1"/>
  <c r="I14" i="4"/>
  <c r="I11" i="4" s="1"/>
  <c r="I8" i="4" s="1"/>
  <c r="I3" i="4" s="1"/>
  <c r="J68" i="4"/>
  <c r="I70" i="4"/>
  <c r="I68" i="4" s="1"/>
  <c r="J26" i="4"/>
  <c r="I27" i="4"/>
  <c r="I26" i="4" s="1"/>
  <c r="J62" i="4"/>
  <c r="J61" i="4" s="1"/>
  <c r="I63" i="4"/>
  <c r="I62" i="4" s="1"/>
  <c r="I61" i="4" s="1"/>
  <c r="J35" i="4"/>
  <c r="J34" i="4" s="1"/>
  <c r="I36" i="4"/>
  <c r="I35" i="4" s="1"/>
  <c r="I34" i="4" s="1"/>
  <c r="J65" i="4"/>
  <c r="J64" i="4" s="1"/>
  <c r="J56" i="4" s="1"/>
  <c r="I67" i="4"/>
  <c r="I65" i="4" s="1"/>
  <c r="I64" i="4" s="1"/>
  <c r="I56" i="4" s="1"/>
  <c r="I13" i="6"/>
  <c r="I19" i="6" s="1"/>
  <c r="F8" i="4"/>
  <c r="E8" i="4"/>
  <c r="E3" i="4" s="1"/>
  <c r="E37" i="4"/>
  <c r="E33" i="4" s="1"/>
  <c r="J23" i="4"/>
  <c r="J22" i="4" s="1"/>
  <c r="F16" i="4"/>
  <c r="F37" i="4"/>
  <c r="F33" i="4" s="1"/>
  <c r="J40" i="4"/>
  <c r="J37" i="4" s="1"/>
  <c r="J33" i="4" s="1"/>
  <c r="F64" i="4"/>
  <c r="F56" i="4" s="1"/>
  <c r="F3" i="4"/>
  <c r="H19" i="4"/>
  <c r="H16" i="4" s="1"/>
  <c r="H64" i="4"/>
  <c r="H56" i="4" s="1"/>
  <c r="H53" i="4"/>
  <c r="H52" i="4" s="1"/>
  <c r="H51" i="4" s="1"/>
  <c r="H30" i="4"/>
  <c r="H29" i="4" s="1"/>
  <c r="H28" i="4" s="1"/>
  <c r="J16" i="4"/>
  <c r="H23" i="4"/>
  <c r="H22" i="4" s="1"/>
  <c r="E56" i="4"/>
  <c r="E22" i="4"/>
  <c r="E16" i="4"/>
  <c r="F22" i="4"/>
  <c r="H40" i="4"/>
  <c r="H37" i="4" s="1"/>
  <c r="H33" i="4" s="1"/>
  <c r="I37" i="4"/>
  <c r="I22" i="4"/>
  <c r="I16" i="4"/>
  <c r="J8" i="4"/>
  <c r="J3" i="4" s="1"/>
  <c r="H11" i="4"/>
  <c r="H8" i="4" s="1"/>
  <c r="H3" i="4" s="1"/>
  <c r="F138" i="5"/>
  <c r="F6" i="5"/>
  <c r="F238" i="5"/>
  <c r="F233" i="5"/>
  <c r="F228" i="5"/>
  <c r="H238" i="5"/>
  <c r="H233" i="5"/>
  <c r="H205" i="5"/>
  <c r="H203" i="5" s="1"/>
  <c r="H202" i="5" s="1"/>
  <c r="H201" i="5" s="1"/>
  <c r="H200" i="5" s="1"/>
  <c r="H199" i="5" s="1"/>
  <c r="H197" i="5" s="1"/>
  <c r="F154" i="5"/>
  <c r="E154" i="5"/>
  <c r="F151" i="5"/>
  <c r="E150" i="5"/>
  <c r="F125" i="5"/>
  <c r="F112" i="5"/>
  <c r="F12" i="5"/>
  <c r="F23" i="5"/>
  <c r="F26" i="5"/>
  <c r="F45" i="5"/>
  <c r="F56" i="5"/>
  <c r="F65" i="5"/>
  <c r="F69" i="5"/>
  <c r="F74" i="5"/>
  <c r="F77" i="5"/>
  <c r="F83" i="5"/>
  <c r="F88" i="5"/>
  <c r="F98" i="5"/>
  <c r="F122" i="5"/>
  <c r="H83" i="5"/>
  <c r="H74" i="5"/>
  <c r="H23" i="5"/>
  <c r="E42" i="5"/>
  <c r="G42" i="5" s="1"/>
  <c r="E4" i="5"/>
  <c r="E199" i="5"/>
  <c r="E200" i="5"/>
  <c r="E201" i="5"/>
  <c r="E202" i="5"/>
  <c r="E203" i="5"/>
  <c r="E204" i="5"/>
  <c r="E205" i="5"/>
  <c r="E206" i="5"/>
  <c r="G206" i="5" s="1"/>
  <c r="E207" i="5"/>
  <c r="G207" i="5" s="1"/>
  <c r="E208" i="5"/>
  <c r="G208" i="5" s="1"/>
  <c r="E209" i="5"/>
  <c r="G209" i="5" s="1"/>
  <c r="E210" i="5"/>
  <c r="E211" i="5"/>
  <c r="G211" i="5" s="1"/>
  <c r="E212" i="5"/>
  <c r="G212" i="5" s="1"/>
  <c r="E213" i="5"/>
  <c r="G213" i="5" s="1"/>
  <c r="E214" i="5"/>
  <c r="G214" i="5" s="1"/>
  <c r="E215" i="5"/>
  <c r="H215" i="5" s="1"/>
  <c r="E216" i="5"/>
  <c r="E217" i="5"/>
  <c r="H217" i="5" s="1"/>
  <c r="E218" i="5"/>
  <c r="E219" i="5"/>
  <c r="E220" i="5"/>
  <c r="E221" i="5"/>
  <c r="E222" i="5"/>
  <c r="E223" i="5"/>
  <c r="E224" i="5"/>
  <c r="E225" i="5"/>
  <c r="E226" i="5"/>
  <c r="G226" i="5" s="1"/>
  <c r="E227" i="5"/>
  <c r="E228" i="5"/>
  <c r="E229" i="5"/>
  <c r="G229" i="5" s="1"/>
  <c r="E230" i="5"/>
  <c r="G230" i="5" s="1"/>
  <c r="E231" i="5"/>
  <c r="G231" i="5" s="1"/>
  <c r="E232" i="5"/>
  <c r="G232" i="5" s="1"/>
  <c r="E233" i="5"/>
  <c r="E234" i="5"/>
  <c r="G234" i="5" s="1"/>
  <c r="E235" i="5"/>
  <c r="G235" i="5" s="1"/>
  <c r="E236" i="5"/>
  <c r="G236" i="5" s="1"/>
  <c r="E237" i="5"/>
  <c r="G237" i="5" s="1"/>
  <c r="E238" i="5"/>
  <c r="E239" i="5"/>
  <c r="G239" i="5" s="1"/>
  <c r="G238" i="5" s="1"/>
  <c r="E240" i="5"/>
  <c r="E198" i="5"/>
  <c r="G198" i="5" s="1"/>
  <c r="E148" i="5"/>
  <c r="E197" i="5"/>
  <c r="E196" i="5"/>
  <c r="G196" i="5" s="1"/>
  <c r="E195" i="5"/>
  <c r="G195" i="5" s="1"/>
  <c r="E194" i="5"/>
  <c r="G194" i="5" s="1"/>
  <c r="E193" i="5"/>
  <c r="H193" i="5" s="1"/>
  <c r="E192" i="5"/>
  <c r="G192" i="5" s="1"/>
  <c r="E191" i="5"/>
  <c r="G191" i="5" s="1"/>
  <c r="E188" i="5"/>
  <c r="G188" i="5" s="1"/>
  <c r="E187" i="5"/>
  <c r="G187" i="5" s="1"/>
  <c r="E186" i="5"/>
  <c r="G186" i="5" s="1"/>
  <c r="E185" i="5"/>
  <c r="G185" i="5" s="1"/>
  <c r="E184" i="5"/>
  <c r="G184" i="5" s="1"/>
  <c r="E183" i="5"/>
  <c r="G183" i="5" s="1"/>
  <c r="E182" i="5"/>
  <c r="G182" i="5" s="1"/>
  <c r="E181" i="5"/>
  <c r="H181" i="5" s="1"/>
  <c r="E180" i="5"/>
  <c r="G180" i="5" s="1"/>
  <c r="E179" i="5"/>
  <c r="H179" i="5" s="1"/>
  <c r="E178" i="5"/>
  <c r="H178" i="5" s="1"/>
  <c r="E177" i="5"/>
  <c r="E176" i="5"/>
  <c r="G176" i="5" s="1"/>
  <c r="E175" i="5"/>
  <c r="H175" i="5" s="1"/>
  <c r="E174" i="5"/>
  <c r="H174" i="5" s="1"/>
  <c r="E173" i="5"/>
  <c r="G173" i="5" s="1"/>
  <c r="E170" i="5"/>
  <c r="E169" i="5"/>
  <c r="G169" i="5" s="1"/>
  <c r="E168" i="5"/>
  <c r="G168" i="5" s="1"/>
  <c r="E167" i="5"/>
  <c r="G167" i="5" s="1"/>
  <c r="H166" i="5"/>
  <c r="H165" i="5" s="1"/>
  <c r="H164" i="5" s="1"/>
  <c r="H162" i="5" s="1"/>
  <c r="H161" i="5" s="1"/>
  <c r="E166" i="5"/>
  <c r="G166" i="5" s="1"/>
  <c r="E165" i="5"/>
  <c r="G165" i="5" s="1"/>
  <c r="E164" i="5"/>
  <c r="E163" i="5"/>
  <c r="G163" i="5" s="1"/>
  <c r="E162" i="5"/>
  <c r="G162" i="5" s="1"/>
  <c r="E161" i="5"/>
  <c r="G161" i="5" s="1"/>
  <c r="E160" i="5"/>
  <c r="G160" i="5" s="1"/>
  <c r="E159" i="5"/>
  <c r="G159" i="5" s="1"/>
  <c r="E158" i="5"/>
  <c r="G158" i="5" s="1"/>
  <c r="E157" i="5"/>
  <c r="G157" i="5" s="1"/>
  <c r="E156" i="5"/>
  <c r="G156" i="5" s="1"/>
  <c r="E155" i="5"/>
  <c r="H155" i="5" s="1"/>
  <c r="E153" i="5"/>
  <c r="H153" i="5" s="1"/>
  <c r="G151" i="5"/>
  <c r="E152" i="5"/>
  <c r="E151" i="5"/>
  <c r="E137" i="5"/>
  <c r="G137" i="5" s="1"/>
  <c r="E147" i="5"/>
  <c r="G147" i="5" s="1"/>
  <c r="E146" i="5"/>
  <c r="H146" i="5" s="1"/>
  <c r="E145" i="5"/>
  <c r="G145" i="5" s="1"/>
  <c r="E144" i="5"/>
  <c r="G144" i="5" s="1"/>
  <c r="E141" i="5"/>
  <c r="H141" i="5" s="1"/>
  <c r="H138" i="5" s="1"/>
  <c r="E140" i="5"/>
  <c r="G140" i="5" s="1"/>
  <c r="E139" i="5"/>
  <c r="G139" i="5" s="1"/>
  <c r="E138" i="5"/>
  <c r="E136" i="5"/>
  <c r="G136" i="5" s="1"/>
  <c r="E135" i="5"/>
  <c r="G135" i="5" s="1"/>
  <c r="E134" i="5"/>
  <c r="H134" i="5" s="1"/>
  <c r="E133" i="5"/>
  <c r="E132" i="5"/>
  <c r="G132" i="5" s="1"/>
  <c r="G131" i="5" s="1"/>
  <c r="E130" i="5"/>
  <c r="G130" i="5" s="1"/>
  <c r="E129" i="5"/>
  <c r="H129" i="5" s="1"/>
  <c r="E127" i="5"/>
  <c r="G127" i="5" s="1"/>
  <c r="G126" i="5" s="1"/>
  <c r="G125" i="5" s="1"/>
  <c r="E124" i="5"/>
  <c r="G124" i="5" s="1"/>
  <c r="E123" i="5"/>
  <c r="G123" i="5" s="1"/>
  <c r="E122" i="5"/>
  <c r="E121" i="5"/>
  <c r="E120" i="5"/>
  <c r="G120" i="5" s="1"/>
  <c r="E117" i="5"/>
  <c r="G117" i="5" s="1"/>
  <c r="E116" i="5"/>
  <c r="G116" i="5" s="1"/>
  <c r="E113" i="5"/>
  <c r="E112" i="5"/>
  <c r="E111" i="5"/>
  <c r="G111" i="5" s="1"/>
  <c r="E110" i="5"/>
  <c r="G110" i="5" s="1"/>
  <c r="H109" i="5"/>
  <c r="E109" i="5"/>
  <c r="G109" i="5" s="1"/>
  <c r="E107" i="5"/>
  <c r="G107" i="5" s="1"/>
  <c r="E106" i="5"/>
  <c r="G106" i="5" s="1"/>
  <c r="E105" i="5"/>
  <c r="H105" i="5" s="1"/>
  <c r="E102" i="5"/>
  <c r="H102" i="5" s="1"/>
  <c r="E100" i="5"/>
  <c r="E99" i="5"/>
  <c r="G99" i="5" s="1"/>
  <c r="E98" i="5"/>
  <c r="E97" i="5"/>
  <c r="G97" i="5" s="1"/>
  <c r="E94" i="5"/>
  <c r="G94" i="5" s="1"/>
  <c r="E91" i="5"/>
  <c r="G91" i="5" s="1"/>
  <c r="E90" i="5"/>
  <c r="H90" i="5" s="1"/>
  <c r="H88" i="5" s="1"/>
  <c r="E89" i="5"/>
  <c r="G89" i="5" s="1"/>
  <c r="E88" i="5"/>
  <c r="E87" i="5"/>
  <c r="G87" i="5" s="1"/>
  <c r="E86" i="5"/>
  <c r="G86" i="5" s="1"/>
  <c r="E85" i="5"/>
  <c r="G85" i="5" s="1"/>
  <c r="E84" i="5"/>
  <c r="G84" i="5" s="1"/>
  <c r="E83" i="5"/>
  <c r="E81" i="5"/>
  <c r="G81" i="5" s="1"/>
  <c r="H80" i="5"/>
  <c r="H77" i="5" s="1"/>
  <c r="E80" i="5"/>
  <c r="G80" i="5" s="1"/>
  <c r="E79" i="5"/>
  <c r="G79" i="5" s="1"/>
  <c r="E78" i="5"/>
  <c r="G78" i="5" s="1"/>
  <c r="E77" i="5"/>
  <c r="E75" i="5"/>
  <c r="G75" i="5" s="1"/>
  <c r="E74" i="5"/>
  <c r="E73" i="5"/>
  <c r="G73" i="5" s="1"/>
  <c r="E72" i="5"/>
  <c r="G72" i="5" s="1"/>
  <c r="E71" i="5"/>
  <c r="H71" i="5" s="1"/>
  <c r="H69" i="5" s="1"/>
  <c r="H65" i="5" s="1"/>
  <c r="E70" i="5"/>
  <c r="G70" i="5" s="1"/>
  <c r="E66" i="5"/>
  <c r="G66" i="5" s="1"/>
  <c r="E65" i="5"/>
  <c r="E64" i="5"/>
  <c r="G64" i="5" s="1"/>
  <c r="E63" i="5"/>
  <c r="G63" i="5" s="1"/>
  <c r="E62" i="5"/>
  <c r="G62" i="5" s="1"/>
  <c r="E61" i="5"/>
  <c r="G61" i="5" s="1"/>
  <c r="E60" i="5"/>
  <c r="H60" i="5" s="1"/>
  <c r="E59" i="5"/>
  <c r="G59" i="5" s="1"/>
  <c r="E58" i="5"/>
  <c r="G58" i="5" s="1"/>
  <c r="E57" i="5"/>
  <c r="H57" i="5" s="1"/>
  <c r="E56" i="5"/>
  <c r="E55" i="5"/>
  <c r="H55" i="5" s="1"/>
  <c r="H45" i="5" s="1"/>
  <c r="E54" i="5"/>
  <c r="G54" i="5" s="1"/>
  <c r="E52" i="5"/>
  <c r="G52" i="5" s="1"/>
  <c r="E51" i="5"/>
  <c r="G51" i="5" s="1"/>
  <c r="E50" i="5"/>
  <c r="G50" i="5" s="1"/>
  <c r="E49" i="5"/>
  <c r="G49" i="5" s="1"/>
  <c r="E46" i="5"/>
  <c r="G46" i="5" s="1"/>
  <c r="E45" i="5"/>
  <c r="E43" i="5"/>
  <c r="G43" i="5" s="1"/>
  <c r="E41" i="5"/>
  <c r="G41" i="5" s="1"/>
  <c r="E40" i="5"/>
  <c r="G40" i="5" s="1"/>
  <c r="E39" i="5"/>
  <c r="G39" i="5" s="1"/>
  <c r="H38" i="5"/>
  <c r="H37" i="5" s="1"/>
  <c r="E38" i="5"/>
  <c r="G38" i="5" s="1"/>
  <c r="E35" i="5"/>
  <c r="G35" i="5" s="1"/>
  <c r="E34" i="5"/>
  <c r="G34" i="5" s="1"/>
  <c r="E32" i="5"/>
  <c r="G32" i="5" s="1"/>
  <c r="E31" i="5"/>
  <c r="G31" i="5" s="1"/>
  <c r="H30" i="5"/>
  <c r="H29" i="5" s="1"/>
  <c r="E30" i="5"/>
  <c r="G30" i="5" s="1"/>
  <c r="E28" i="5"/>
  <c r="G28" i="5" s="1"/>
  <c r="E27" i="5"/>
  <c r="G27" i="5" s="1"/>
  <c r="E26" i="5"/>
  <c r="E25" i="5"/>
  <c r="G25" i="5" s="1"/>
  <c r="E24" i="5"/>
  <c r="G24" i="5" s="1"/>
  <c r="E23" i="5"/>
  <c r="E22" i="5"/>
  <c r="E21" i="5"/>
  <c r="G21" i="5" s="1"/>
  <c r="E20" i="5"/>
  <c r="G20" i="5" s="1"/>
  <c r="E19" i="5"/>
  <c r="H19" i="5" s="1"/>
  <c r="E18" i="5"/>
  <c r="H18" i="5" s="1"/>
  <c r="E17" i="5"/>
  <c r="G17" i="5" s="1"/>
  <c r="E16" i="5"/>
  <c r="G16" i="5" s="1"/>
  <c r="E15" i="5"/>
  <c r="H15" i="5" s="1"/>
  <c r="E14" i="5"/>
  <c r="H14" i="5" s="1"/>
  <c r="E13" i="5"/>
  <c r="H13" i="5" s="1"/>
  <c r="E12" i="5"/>
  <c r="E11" i="5"/>
  <c r="G11" i="5" s="1"/>
  <c r="E10" i="5"/>
  <c r="G10" i="5" s="1"/>
  <c r="E9" i="5"/>
  <c r="G9" i="5" s="1"/>
  <c r="E8" i="5"/>
  <c r="H8" i="5" s="1"/>
  <c r="H6" i="5" s="1"/>
  <c r="E7" i="5"/>
  <c r="G7" i="5" s="1"/>
  <c r="E6" i="5"/>
  <c r="E5" i="5"/>
  <c r="H121" i="5" l="1"/>
  <c r="H112" i="5" s="1"/>
  <c r="H108" i="5" s="1"/>
  <c r="I33" i="4"/>
  <c r="G164" i="5"/>
  <c r="F15" i="4"/>
  <c r="F227" i="5"/>
  <c r="G205" i="5"/>
  <c r="H26" i="5"/>
  <c r="H22" i="5" s="1"/>
  <c r="H210" i="5"/>
  <c r="H56" i="5"/>
  <c r="G23" i="5"/>
  <c r="G122" i="5"/>
  <c r="G177" i="5"/>
  <c r="G233" i="5"/>
  <c r="F150" i="5"/>
  <c r="G228" i="5"/>
  <c r="G154" i="5"/>
  <c r="G172" i="5"/>
  <c r="F5" i="5"/>
  <c r="H177" i="5"/>
  <c r="H172" i="5" s="1"/>
  <c r="G210" i="5"/>
  <c r="G6" i="5"/>
  <c r="G69" i="5"/>
  <c r="G12" i="5"/>
  <c r="G56" i="5"/>
  <c r="H12" i="5"/>
  <c r="H5" i="5" s="1"/>
  <c r="F22" i="5"/>
  <c r="G83" i="5"/>
  <c r="H15" i="4"/>
  <c r="H71" i="4" s="1"/>
  <c r="J15" i="4"/>
  <c r="J71" i="4" s="1"/>
  <c r="F71" i="4"/>
  <c r="G71" i="4"/>
  <c r="E15" i="4"/>
  <c r="E71" i="4"/>
  <c r="I15" i="4"/>
  <c r="H186" i="5"/>
  <c r="H185" i="5" s="1"/>
  <c r="H160" i="5"/>
  <c r="H154" i="5" s="1"/>
  <c r="H151" i="5" s="1"/>
  <c r="G138" i="5"/>
  <c r="E92" i="5"/>
  <c r="G92" i="5" s="1"/>
  <c r="E126" i="5"/>
  <c r="E119" i="5"/>
  <c r="G119" i="5" s="1"/>
  <c r="E128" i="5"/>
  <c r="E36" i="5"/>
  <c r="G36" i="5" s="1"/>
  <c r="E37" i="5"/>
  <c r="G37" i="5" s="1"/>
  <c r="E82" i="5"/>
  <c r="G82" i="5" s="1"/>
  <c r="G77" i="5" s="1"/>
  <c r="E76" i="5"/>
  <c r="G76" i="5" s="1"/>
  <c r="G74" i="5" s="1"/>
  <c r="G105" i="5"/>
  <c r="E29" i="5"/>
  <c r="G29" i="5" s="1"/>
  <c r="E125" i="5"/>
  <c r="E67" i="5"/>
  <c r="G67" i="5" s="1"/>
  <c r="E68" i="5"/>
  <c r="G68" i="5" s="1"/>
  <c r="E69" i="5"/>
  <c r="E53" i="5"/>
  <c r="G53" i="5" s="1"/>
  <c r="G45" i="5" s="1"/>
  <c r="E101" i="5"/>
  <c r="E33" i="5"/>
  <c r="G33" i="5" s="1"/>
  <c r="E44" i="5"/>
  <c r="G44" i="5" s="1"/>
  <c r="E93" i="5"/>
  <c r="G93" i="5" s="1"/>
  <c r="F38" i="2"/>
  <c r="F37" i="2" s="1"/>
  <c r="F30" i="2"/>
  <c r="F6" i="2"/>
  <c r="F5" i="2" s="1"/>
  <c r="I71" i="4" l="1"/>
  <c r="H4" i="5"/>
  <c r="G5" i="5"/>
  <c r="G4" i="5" s="1"/>
  <c r="G65" i="5"/>
  <c r="F4" i="5"/>
  <c r="G26" i="5"/>
  <c r="G88" i="5"/>
  <c r="E118" i="5"/>
  <c r="G118" i="5" s="1"/>
  <c r="G112" i="5" s="1"/>
  <c r="E108" i="5"/>
  <c r="H152" i="1"/>
  <c r="F152" i="1"/>
  <c r="H150" i="1"/>
  <c r="F150" i="1"/>
  <c r="H148" i="1"/>
  <c r="F135" i="1"/>
  <c r="G130" i="1"/>
  <c r="H130" i="1"/>
  <c r="H123" i="1"/>
  <c r="H122" i="1" s="1"/>
  <c r="F123" i="1"/>
  <c r="F122" i="1" s="1"/>
  <c r="H104" i="1"/>
  <c r="H101" i="1" s="1"/>
  <c r="F104" i="1"/>
  <c r="F97" i="1"/>
  <c r="F84" i="1"/>
  <c r="F61" i="1"/>
  <c r="F48" i="1"/>
  <c r="F33" i="1"/>
  <c r="F83" i="1" l="1"/>
  <c r="H147" i="1"/>
  <c r="E104" i="5"/>
  <c r="G104" i="5" s="1"/>
  <c r="G98" i="5" s="1"/>
  <c r="H133" i="2"/>
  <c r="H132" i="2" s="1"/>
  <c r="H122" i="2"/>
  <c r="H121" i="2" s="1"/>
  <c r="H118" i="2"/>
  <c r="H117" i="2" s="1"/>
  <c r="H111" i="2"/>
  <c r="G108" i="2"/>
  <c r="H88" i="2"/>
  <c r="H95" i="2"/>
  <c r="H85" i="2"/>
  <c r="G83" i="2"/>
  <c r="H74" i="2"/>
  <c r="H73" i="2" s="1"/>
  <c r="H72" i="2" s="1"/>
  <c r="H59" i="2"/>
  <c r="H58" i="2" s="1"/>
  <c r="H38" i="2"/>
  <c r="H37" i="2" s="1"/>
  <c r="H30" i="2"/>
  <c r="H29" i="2" s="1"/>
  <c r="F19" i="2"/>
  <c r="F22" i="2"/>
  <c r="F29" i="2"/>
  <c r="F59" i="2"/>
  <c r="F61" i="2"/>
  <c r="F67" i="2"/>
  <c r="F70" i="2"/>
  <c r="F74" i="2"/>
  <c r="F73" i="2" s="1"/>
  <c r="F72" i="2" s="1"/>
  <c r="F83" i="2"/>
  <c r="F85" i="2"/>
  <c r="F88" i="2"/>
  <c r="F92" i="2"/>
  <c r="F100" i="2"/>
  <c r="F104" i="2"/>
  <c r="F108" i="2"/>
  <c r="F111" i="2"/>
  <c r="F114" i="2"/>
  <c r="F113" i="2" s="1"/>
  <c r="F118" i="2"/>
  <c r="F117" i="2" s="1"/>
  <c r="F122" i="2"/>
  <c r="F121" i="2" s="1"/>
  <c r="F133" i="2"/>
  <c r="F132" i="2" s="1"/>
  <c r="F139" i="2"/>
  <c r="F138" i="2" s="1"/>
  <c r="F142" i="2"/>
  <c r="F153" i="2"/>
  <c r="D6" i="2"/>
  <c r="D5" i="2" s="1"/>
  <c r="D19" i="2"/>
  <c r="E19" i="2" s="1"/>
  <c r="D22" i="2"/>
  <c r="D27" i="2"/>
  <c r="D30" i="2"/>
  <c r="D33" i="2"/>
  <c r="D38" i="2"/>
  <c r="D51" i="2"/>
  <c r="D54" i="2"/>
  <c r="D59" i="2"/>
  <c r="E59" i="2" s="1"/>
  <c r="D61" i="2"/>
  <c r="E61" i="2" s="1"/>
  <c r="D65" i="2"/>
  <c r="E65" i="2" s="1"/>
  <c r="D67" i="2"/>
  <c r="E67" i="2" s="1"/>
  <c r="E69" i="2"/>
  <c r="G69" i="2" s="1"/>
  <c r="D70" i="2"/>
  <c r="E70" i="2" s="1"/>
  <c r="D74" i="2"/>
  <c r="D73" i="2" s="1"/>
  <c r="D83" i="2"/>
  <c r="D85" i="2"/>
  <c r="E85" i="2" s="1"/>
  <c r="E86" i="2"/>
  <c r="G86" i="2" s="1"/>
  <c r="G85" i="2" s="1"/>
  <c r="D88" i="2"/>
  <c r="E88" i="2" s="1"/>
  <c r="D92" i="2"/>
  <c r="E92" i="2" s="1"/>
  <c r="D95" i="2"/>
  <c r="E95" i="2" s="1"/>
  <c r="D100" i="2"/>
  <c r="E100" i="2" s="1"/>
  <c r="E106" i="2"/>
  <c r="G106" i="2" s="1"/>
  <c r="E105" i="2"/>
  <c r="G105" i="2" s="1"/>
  <c r="D104" i="2"/>
  <c r="E104" i="2" s="1"/>
  <c r="E110" i="2"/>
  <c r="E109" i="2"/>
  <c r="H109" i="2" s="1"/>
  <c r="H108" i="2" s="1"/>
  <c r="D108" i="2"/>
  <c r="D111" i="2"/>
  <c r="E111" i="2" s="1"/>
  <c r="D114" i="2"/>
  <c r="D113" i="2" s="1"/>
  <c r="E113" i="2" s="1"/>
  <c r="D118" i="2"/>
  <c r="E118" i="2" s="1"/>
  <c r="E120" i="2"/>
  <c r="G120" i="2" s="1"/>
  <c r="E124" i="2"/>
  <c r="G124" i="2" s="1"/>
  <c r="D122" i="2"/>
  <c r="E122" i="2" s="1"/>
  <c r="D125" i="2"/>
  <c r="E125" i="2" s="1"/>
  <c r="D129" i="2"/>
  <c r="E129" i="2" s="1"/>
  <c r="D133" i="2"/>
  <c r="D132" i="2" s="1"/>
  <c r="E140" i="2"/>
  <c r="G140" i="2" s="1"/>
  <c r="G139" i="2" s="1"/>
  <c r="G138" i="2" s="1"/>
  <c r="D139" i="2"/>
  <c r="E139" i="2" s="1"/>
  <c r="D142" i="2"/>
  <c r="E142" i="2" s="1"/>
  <c r="D153" i="2"/>
  <c r="E153" i="2" s="1"/>
  <c r="E155" i="2"/>
  <c r="G155" i="2" s="1"/>
  <c r="E156" i="2"/>
  <c r="H156" i="2" s="1"/>
  <c r="H153" i="2" s="1"/>
  <c r="E157" i="2"/>
  <c r="G157" i="2" s="1"/>
  <c r="E154" i="2"/>
  <c r="G154" i="2" s="1"/>
  <c r="E146" i="2"/>
  <c r="G146" i="2" s="1"/>
  <c r="E147" i="2"/>
  <c r="H147" i="2" s="1"/>
  <c r="E148" i="2"/>
  <c r="G148" i="2" s="1"/>
  <c r="E149" i="2"/>
  <c r="E150" i="2"/>
  <c r="H150" i="2" s="1"/>
  <c r="E151" i="2"/>
  <c r="G151" i="2" s="1"/>
  <c r="E152" i="2"/>
  <c r="G152" i="2" s="1"/>
  <c r="E143" i="2"/>
  <c r="G143" i="2" s="1"/>
  <c r="E135" i="2"/>
  <c r="G135" i="2" s="1"/>
  <c r="E136" i="2"/>
  <c r="G136" i="2" s="1"/>
  <c r="E137" i="2"/>
  <c r="G137" i="2" s="1"/>
  <c r="E134" i="2"/>
  <c r="G134" i="2" s="1"/>
  <c r="E130" i="2"/>
  <c r="E126" i="2"/>
  <c r="E123" i="2"/>
  <c r="G123" i="2" s="1"/>
  <c r="E119" i="2"/>
  <c r="G119" i="2" s="1"/>
  <c r="E115" i="2"/>
  <c r="G115" i="2" s="1"/>
  <c r="G114" i="2" s="1"/>
  <c r="G113" i="2" s="1"/>
  <c r="E112" i="2"/>
  <c r="G112" i="2" s="1"/>
  <c r="G111" i="2" s="1"/>
  <c r="E102" i="2"/>
  <c r="E103" i="2"/>
  <c r="H103" i="2" s="1"/>
  <c r="H100" i="2" s="1"/>
  <c r="E101" i="2"/>
  <c r="G101" i="2" s="1"/>
  <c r="G100" i="2" s="1"/>
  <c r="E99" i="2"/>
  <c r="G99" i="2" s="1"/>
  <c r="E98" i="2"/>
  <c r="G98" i="2" s="1"/>
  <c r="E94" i="2"/>
  <c r="H94" i="2" s="1"/>
  <c r="H92" i="2" s="1"/>
  <c r="E93" i="2"/>
  <c r="G93" i="2" s="1"/>
  <c r="G92" i="2" s="1"/>
  <c r="E90" i="2"/>
  <c r="E91" i="2"/>
  <c r="E89" i="2"/>
  <c r="G89" i="2" s="1"/>
  <c r="G88" i="2" s="1"/>
  <c r="E84" i="2"/>
  <c r="H84" i="2" s="1"/>
  <c r="H83" i="2" s="1"/>
  <c r="E76" i="2"/>
  <c r="G76" i="2" s="1"/>
  <c r="E77" i="2"/>
  <c r="G77" i="2" s="1"/>
  <c r="E78" i="2"/>
  <c r="G78" i="2" s="1"/>
  <c r="E79" i="2"/>
  <c r="G79" i="2" s="1"/>
  <c r="E80" i="2"/>
  <c r="G80" i="2" s="1"/>
  <c r="E75" i="2"/>
  <c r="G75" i="2" s="1"/>
  <c r="E71" i="2"/>
  <c r="G71" i="2" s="1"/>
  <c r="G70" i="2" s="1"/>
  <c r="E68" i="2"/>
  <c r="G68" i="2" s="1"/>
  <c r="E66" i="2"/>
  <c r="G66" i="2" s="1"/>
  <c r="G65" i="2" s="1"/>
  <c r="E63" i="2"/>
  <c r="G63" i="2" s="1"/>
  <c r="E62" i="2"/>
  <c r="G62" i="2" s="1"/>
  <c r="E57" i="2"/>
  <c r="G57" i="2" s="1"/>
  <c r="E60" i="2"/>
  <c r="G60" i="2" s="1"/>
  <c r="G59" i="2" s="1"/>
  <c r="E8" i="2"/>
  <c r="G8" i="2" s="1"/>
  <c r="E7" i="2"/>
  <c r="G7" i="2" s="1"/>
  <c r="F7" i="1"/>
  <c r="F18" i="1"/>
  <c r="F158" i="1"/>
  <c r="F156" i="1"/>
  <c r="F154" i="1"/>
  <c r="F148" i="1"/>
  <c r="E31" i="1"/>
  <c r="H31" i="1" s="1"/>
  <c r="E30" i="1"/>
  <c r="H30" i="1" s="1"/>
  <c r="E103" i="5" l="1"/>
  <c r="H103" i="5" s="1"/>
  <c r="H98" i="5" s="1"/>
  <c r="F147" i="1"/>
  <c r="D82" i="2"/>
  <c r="E82" i="2" s="1"/>
  <c r="H82" i="2"/>
  <c r="G122" i="2"/>
  <c r="G121" i="2" s="1"/>
  <c r="F64" i="2"/>
  <c r="D138" i="2"/>
  <c r="E138" i="2" s="1"/>
  <c r="F116" i="2"/>
  <c r="E83" i="2"/>
  <c r="D107" i="2"/>
  <c r="E107" i="2" s="1"/>
  <c r="D29" i="2"/>
  <c r="E74" i="2"/>
  <c r="H107" i="2"/>
  <c r="F82" i="2"/>
  <c r="G133" i="2"/>
  <c r="G132" i="2" s="1"/>
  <c r="F141" i="2"/>
  <c r="F131" i="2" s="1"/>
  <c r="D37" i="2"/>
  <c r="E37" i="2" s="1"/>
  <c r="F87" i="2"/>
  <c r="F58" i="2"/>
  <c r="H142" i="2"/>
  <c r="H141" i="2" s="1"/>
  <c r="H131" i="2" s="1"/>
  <c r="G82" i="2"/>
  <c r="F107" i="2"/>
  <c r="E6" i="2"/>
  <c r="D18" i="2"/>
  <c r="E18" i="2" s="1"/>
  <c r="G61" i="2"/>
  <c r="G58" i="2" s="1"/>
  <c r="G107" i="2"/>
  <c r="G142" i="2"/>
  <c r="E132" i="2"/>
  <c r="G67" i="2"/>
  <c r="G64" i="2" s="1"/>
  <c r="D72" i="2"/>
  <c r="E72" i="2" s="1"/>
  <c r="E73" i="2"/>
  <c r="G153" i="2"/>
  <c r="G104" i="2"/>
  <c r="H116" i="2"/>
  <c r="D58" i="2"/>
  <c r="E58" i="2" s="1"/>
  <c r="E133" i="2"/>
  <c r="D121" i="2"/>
  <c r="F18" i="2"/>
  <c r="F4" i="2" s="1"/>
  <c r="E108" i="2"/>
  <c r="D64" i="2"/>
  <c r="E64" i="2" s="1"/>
  <c r="D141" i="2"/>
  <c r="E141" i="2" s="1"/>
  <c r="E114" i="2"/>
  <c r="H87" i="2"/>
  <c r="G118" i="2"/>
  <c r="G117" i="2" s="1"/>
  <c r="G95" i="2"/>
  <c r="G74" i="2"/>
  <c r="G73" i="2" s="1"/>
  <c r="G72" i="2" s="1"/>
  <c r="D87" i="2"/>
  <c r="F6" i="1"/>
  <c r="F116" i="1"/>
  <c r="F101" i="1" s="1"/>
  <c r="F72" i="1"/>
  <c r="F71" i="1" s="1"/>
  <c r="E143" i="1"/>
  <c r="H143" i="1" s="1"/>
  <c r="E144" i="1"/>
  <c r="E145" i="1"/>
  <c r="G145" i="1" s="1"/>
  <c r="E146" i="1"/>
  <c r="G146" i="1" s="1"/>
  <c r="E147" i="1"/>
  <c r="E148" i="1"/>
  <c r="E149" i="1"/>
  <c r="G149" i="1" s="1"/>
  <c r="G148" i="1" s="1"/>
  <c r="E150" i="1"/>
  <c r="E151" i="1"/>
  <c r="G151" i="1" s="1"/>
  <c r="G150" i="1" s="1"/>
  <c r="E152" i="1"/>
  <c r="E153" i="1"/>
  <c r="G153" i="1" s="1"/>
  <c r="G152" i="1" s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42" i="1"/>
  <c r="H142" i="1" s="1"/>
  <c r="E123" i="1"/>
  <c r="E124" i="1"/>
  <c r="G124" i="1" s="1"/>
  <c r="G123" i="1" s="1"/>
  <c r="G122" i="1" s="1"/>
  <c r="E125" i="1"/>
  <c r="E126" i="1"/>
  <c r="E127" i="1"/>
  <c r="E128" i="1"/>
  <c r="E129" i="1"/>
  <c r="E130" i="1"/>
  <c r="E131" i="1"/>
  <c r="E132" i="1"/>
  <c r="E133" i="1"/>
  <c r="E134" i="1"/>
  <c r="E135" i="1"/>
  <c r="E138" i="1"/>
  <c r="E139" i="1"/>
  <c r="G139" i="1" s="1"/>
  <c r="E140" i="1"/>
  <c r="G140" i="1" s="1"/>
  <c r="E141" i="1"/>
  <c r="H141" i="1" s="1"/>
  <c r="E122" i="1"/>
  <c r="E93" i="1"/>
  <c r="G93" i="1" s="1"/>
  <c r="E94" i="1"/>
  <c r="H94" i="1" s="1"/>
  <c r="E95" i="1"/>
  <c r="H95" i="1" s="1"/>
  <c r="E96" i="1"/>
  <c r="G96" i="1" s="1"/>
  <c r="E97" i="1"/>
  <c r="E98" i="1"/>
  <c r="G98" i="1" s="1"/>
  <c r="E99" i="1"/>
  <c r="G99" i="1" s="1"/>
  <c r="E100" i="1"/>
  <c r="H100" i="1" s="1"/>
  <c r="H97" i="1" s="1"/>
  <c r="E101" i="1"/>
  <c r="E104" i="1"/>
  <c r="E105" i="1"/>
  <c r="G105" i="1" s="1"/>
  <c r="G104" i="1" s="1"/>
  <c r="G101" i="1" s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92" i="1"/>
  <c r="E86" i="1"/>
  <c r="G86" i="1" s="1"/>
  <c r="E87" i="1"/>
  <c r="E88" i="1"/>
  <c r="E89" i="1"/>
  <c r="E90" i="1"/>
  <c r="E91" i="1"/>
  <c r="E85" i="1"/>
  <c r="G85" i="1" s="1"/>
  <c r="E84" i="1"/>
  <c r="E83" i="1"/>
  <c r="E74" i="1"/>
  <c r="E75" i="1"/>
  <c r="E76" i="1"/>
  <c r="E77" i="1"/>
  <c r="E78" i="1"/>
  <c r="G78" i="1" s="1"/>
  <c r="E79" i="1"/>
  <c r="H79" i="1" s="1"/>
  <c r="E80" i="1"/>
  <c r="G80" i="1" s="1"/>
  <c r="E81" i="1"/>
  <c r="E82" i="1"/>
  <c r="G82" i="1" s="1"/>
  <c r="E73" i="1"/>
  <c r="H73" i="1" s="1"/>
  <c r="E72" i="1"/>
  <c r="E71" i="1"/>
  <c r="E63" i="1"/>
  <c r="E64" i="1"/>
  <c r="E65" i="1"/>
  <c r="E66" i="1"/>
  <c r="G66" i="1" s="1"/>
  <c r="E67" i="1"/>
  <c r="G67" i="1" s="1"/>
  <c r="E70" i="1"/>
  <c r="H70" i="1" s="1"/>
  <c r="H61" i="1" s="1"/>
  <c r="E62" i="1"/>
  <c r="E61" i="1"/>
  <c r="E60" i="1"/>
  <c r="G60" i="1" s="1"/>
  <c r="E59" i="1"/>
  <c r="H59" i="1" s="1"/>
  <c r="E50" i="1"/>
  <c r="G50" i="1" s="1"/>
  <c r="E51" i="1"/>
  <c r="G51" i="1" s="1"/>
  <c r="E52" i="1"/>
  <c r="H52" i="1" s="1"/>
  <c r="E53" i="1"/>
  <c r="G53" i="1" s="1"/>
  <c r="E54" i="1"/>
  <c r="G54" i="1" s="1"/>
  <c r="E55" i="1"/>
  <c r="G55" i="1" s="1"/>
  <c r="E56" i="1"/>
  <c r="G56" i="1" s="1"/>
  <c r="E49" i="1"/>
  <c r="G49" i="1" s="1"/>
  <c r="E48" i="1"/>
  <c r="E37" i="1"/>
  <c r="H37" i="1" s="1"/>
  <c r="E38" i="1"/>
  <c r="H38" i="1" s="1"/>
  <c r="E39" i="1"/>
  <c r="H39" i="1" s="1"/>
  <c r="E40" i="1"/>
  <c r="G40" i="1" s="1"/>
  <c r="E41" i="1"/>
  <c r="H41" i="1" s="1"/>
  <c r="E42" i="1"/>
  <c r="E43" i="1"/>
  <c r="E44" i="1"/>
  <c r="E45" i="1"/>
  <c r="E46" i="1"/>
  <c r="E47" i="1"/>
  <c r="G47" i="1" s="1"/>
  <c r="E34" i="1"/>
  <c r="G34" i="1" s="1"/>
  <c r="E33" i="1"/>
  <c r="E20" i="1"/>
  <c r="H20" i="1" s="1"/>
  <c r="E21" i="1"/>
  <c r="H21" i="1" s="1"/>
  <c r="E22" i="1"/>
  <c r="H22" i="1" s="1"/>
  <c r="E23" i="1"/>
  <c r="G23" i="1" s="1"/>
  <c r="E24" i="1"/>
  <c r="H24" i="1" s="1"/>
  <c r="E25" i="1"/>
  <c r="G25" i="1" s="1"/>
  <c r="E26" i="1"/>
  <c r="G26" i="1" s="1"/>
  <c r="E27" i="1"/>
  <c r="G27" i="1" s="1"/>
  <c r="E29" i="1"/>
  <c r="H29" i="1" s="1"/>
  <c r="E28" i="1"/>
  <c r="G28" i="1" s="1"/>
  <c r="E32" i="1"/>
  <c r="H32" i="1" s="1"/>
  <c r="E19" i="1"/>
  <c r="H19" i="1" s="1"/>
  <c r="E18" i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H15" i="1" s="1"/>
  <c r="E16" i="1"/>
  <c r="E17" i="1"/>
  <c r="G17" i="1" s="1"/>
  <c r="E8" i="1"/>
  <c r="H8" i="1" s="1"/>
  <c r="E7" i="1"/>
  <c r="E6" i="1"/>
  <c r="E5" i="1"/>
  <c r="E4" i="1"/>
  <c r="E5" i="2"/>
  <c r="E9" i="2"/>
  <c r="G9" i="2" s="1"/>
  <c r="E10" i="2"/>
  <c r="G10" i="2" s="1"/>
  <c r="E11" i="2"/>
  <c r="G11" i="2" s="1"/>
  <c r="E12" i="2"/>
  <c r="H12" i="2" s="1"/>
  <c r="H6" i="2" s="1"/>
  <c r="H5" i="2" s="1"/>
  <c r="E13" i="2"/>
  <c r="G13" i="2" s="1"/>
  <c r="E14" i="2"/>
  <c r="G14" i="2" s="1"/>
  <c r="E15" i="2"/>
  <c r="G15" i="2" s="1"/>
  <c r="E16" i="2"/>
  <c r="G16" i="2" s="1"/>
  <c r="E17" i="2"/>
  <c r="G17" i="2" s="1"/>
  <c r="E20" i="2"/>
  <c r="E21" i="2"/>
  <c r="G21" i="2" s="1"/>
  <c r="G19" i="2" s="1"/>
  <c r="E22" i="2"/>
  <c r="E23" i="2"/>
  <c r="H23" i="2" s="1"/>
  <c r="H22" i="2" s="1"/>
  <c r="H18" i="2" s="1"/>
  <c r="E24" i="2"/>
  <c r="E25" i="2"/>
  <c r="G25" i="2" s="1"/>
  <c r="E26" i="2"/>
  <c r="G26" i="2" s="1"/>
  <c r="E27" i="2"/>
  <c r="E28" i="2"/>
  <c r="G28" i="2" s="1"/>
  <c r="G27" i="2" s="1"/>
  <c r="E29" i="2"/>
  <c r="E30" i="2"/>
  <c r="E31" i="2"/>
  <c r="G31" i="2" s="1"/>
  <c r="E32" i="2"/>
  <c r="G32" i="2" s="1"/>
  <c r="E33" i="2"/>
  <c r="E34" i="2"/>
  <c r="G34" i="2" s="1"/>
  <c r="E35" i="2"/>
  <c r="G35" i="2" s="1"/>
  <c r="E38" i="2"/>
  <c r="E39" i="2"/>
  <c r="G39" i="2" s="1"/>
  <c r="E40" i="2"/>
  <c r="G40" i="2" s="1"/>
  <c r="E41" i="2"/>
  <c r="G41" i="2" s="1"/>
  <c r="E42" i="2"/>
  <c r="G42" i="2" s="1"/>
  <c r="E43" i="2"/>
  <c r="G43" i="2" s="1"/>
  <c r="E44" i="2"/>
  <c r="G44" i="2" s="1"/>
  <c r="E45" i="2"/>
  <c r="G45" i="2" s="1"/>
  <c r="E46" i="2"/>
  <c r="G46" i="2" s="1"/>
  <c r="E47" i="2"/>
  <c r="G47" i="2" s="1"/>
  <c r="E50" i="2"/>
  <c r="G50" i="2" s="1"/>
  <c r="E51" i="2"/>
  <c r="E52" i="2"/>
  <c r="G52" i="2" s="1"/>
  <c r="G51" i="2" s="1"/>
  <c r="E53" i="2"/>
  <c r="E54" i="2"/>
  <c r="E55" i="2"/>
  <c r="G55" i="2" s="1"/>
  <c r="E56" i="2"/>
  <c r="G56" i="2" s="1"/>
  <c r="H135" i="1" l="1"/>
  <c r="H129" i="1" s="1"/>
  <c r="H7" i="1"/>
  <c r="G84" i="1"/>
  <c r="G135" i="1"/>
  <c r="G129" i="1" s="1"/>
  <c r="G147" i="1"/>
  <c r="G33" i="1"/>
  <c r="F5" i="1"/>
  <c r="F4" i="1" s="1"/>
  <c r="G48" i="1"/>
  <c r="G7" i="1"/>
  <c r="H48" i="1"/>
  <c r="H84" i="1"/>
  <c r="H83" i="1" s="1"/>
  <c r="H72" i="1"/>
  <c r="H71" i="1" s="1"/>
  <c r="H18" i="1"/>
  <c r="G18" i="1"/>
  <c r="H33" i="1"/>
  <c r="G61" i="1"/>
  <c r="G72" i="1"/>
  <c r="G71" i="1" s="1"/>
  <c r="G97" i="1"/>
  <c r="F36" i="2"/>
  <c r="G116" i="2"/>
  <c r="H81" i="2"/>
  <c r="D4" i="2"/>
  <c r="E4" i="2" s="1"/>
  <c r="F81" i="2"/>
  <c r="G22" i="2"/>
  <c r="G18" i="2" s="1"/>
  <c r="G87" i="2"/>
  <c r="G81" i="2" s="1"/>
  <c r="H4" i="2"/>
  <c r="G38" i="2"/>
  <c r="G6" i="2"/>
  <c r="G5" i="2" s="1"/>
  <c r="G30" i="2"/>
  <c r="G29" i="2" s="1"/>
  <c r="D131" i="2"/>
  <c r="E131" i="2" s="1"/>
  <c r="G54" i="2"/>
  <c r="E121" i="2"/>
  <c r="D117" i="2"/>
  <c r="G141" i="2"/>
  <c r="G131" i="2" s="1"/>
  <c r="D36" i="2"/>
  <c r="E36" i="2" s="1"/>
  <c r="E87" i="2"/>
  <c r="D81" i="2"/>
  <c r="G83" i="1" l="1"/>
  <c r="H6" i="1"/>
  <c r="H5" i="1" s="1"/>
  <c r="H4" i="1" s="1"/>
  <c r="F158" i="2"/>
  <c r="G37" i="2"/>
  <c r="G36" i="2" s="1"/>
  <c r="H158" i="2"/>
  <c r="G4" i="2"/>
  <c r="D116" i="2"/>
  <c r="E116" i="2" s="1"/>
  <c r="E117" i="2"/>
  <c r="E81" i="2"/>
  <c r="G6" i="1"/>
  <c r="G5" i="1" l="1"/>
  <c r="G4" i="1" s="1"/>
  <c r="G158" i="2"/>
  <c r="D158" i="2"/>
  <c r="E158" i="2" s="1"/>
  <c r="F130" i="1"/>
  <c r="F131" i="1"/>
</calcChain>
</file>

<file path=xl/sharedStrings.xml><?xml version="1.0" encoding="utf-8"?>
<sst xmlns="http://schemas.openxmlformats.org/spreadsheetml/2006/main" count="1021" uniqueCount="769">
  <si>
    <t>بودجه مصوب
 سال  1402</t>
  </si>
  <si>
    <t>محيط زيست و خدمات شهري</t>
  </si>
  <si>
    <t>توسعه و نگهداري فضاي سبز شهري</t>
  </si>
  <si>
    <t xml:space="preserve">طرح‌هاي هدايت آب‌هاي سطحي </t>
  </si>
  <si>
    <t>زهكشي وحفر چاه هاي جذبي</t>
  </si>
  <si>
    <t>ايمني و مديريت بحران</t>
  </si>
  <si>
    <t>توسعه و تقويت سيستم ايمني و آتش نشاني</t>
  </si>
  <si>
    <t>حمل و نقل و ترافيك</t>
  </si>
  <si>
    <t>بهبود عبور و مرور شهري (جدول گذاري، پياده رو، معابر، خط كشي. ...)</t>
  </si>
  <si>
    <t>ساماندهی بار و مسافر</t>
  </si>
  <si>
    <t>طراحی و احداث پارکینگ طبقاتی</t>
  </si>
  <si>
    <t>احداث ساختمان هاي اداري و خدماتي</t>
  </si>
  <si>
    <t>حمايت از طرحهاي حوزه سلامت اجتماعي</t>
  </si>
  <si>
    <t>برنامه طرح هاي گردشگري و فرهنگي</t>
  </si>
  <si>
    <t>طرح اجراي طرح هاي گردشگري شهري</t>
  </si>
  <si>
    <t>رئيس اداره مالي و ذيحسابي</t>
  </si>
  <si>
    <t>شهردار</t>
  </si>
  <si>
    <t>رئيس شوراي اسلامي شهر</t>
  </si>
  <si>
    <t>امير اكبري وارياني</t>
  </si>
  <si>
    <t>مهرداد حسن زاده</t>
  </si>
  <si>
    <t>محسن آجرلو</t>
  </si>
  <si>
    <t>مصوب 6 ماهه</t>
  </si>
  <si>
    <t xml:space="preserve">كد </t>
  </si>
  <si>
    <t>عنوان ماموريت / برنامه / طرح/ پروژه</t>
  </si>
  <si>
    <t>کالبدی و شهرسازی</t>
  </si>
  <si>
    <t xml:space="preserve">طرحهاي توسعه و تفصيلي شهري </t>
  </si>
  <si>
    <t>طرح خدمات مشاوره اي و پشتيباني طرح تفصيلي شهر</t>
  </si>
  <si>
    <t>پروژه خدمات مشاوره اي و پشتيباني طرح تفصيلي شهر</t>
  </si>
  <si>
    <t xml:space="preserve"> پروژه بکارگیری مشاور طراحی پروزه های عمرانی سطح شهر</t>
  </si>
  <si>
    <t xml:space="preserve">  پروژه بکارگیری مشاور معين رسيدگي به صورت وضعيتها</t>
  </si>
  <si>
    <t xml:space="preserve"> پروژه بکارگیری مشاور نظارت اجرائي بر پروژه دفع آبهاي سطحي</t>
  </si>
  <si>
    <t xml:space="preserve"> پروژه تهيه اطلس جامع سرمايه گذاري</t>
  </si>
  <si>
    <t xml:space="preserve"> پروژه بکارگیری مشاور تهيه برنامه 5 ساله توسعه شهر محمدشهر</t>
  </si>
  <si>
    <t>پروژه طرح مطالعات ترافيكي</t>
  </si>
  <si>
    <t>پروژه تهيه طرح تفصيلي شهر</t>
  </si>
  <si>
    <t>پروژه بكارگيري مشاور نقشه برداري و GIS</t>
  </si>
  <si>
    <t>پروژه بکارگیری مشاور جهت نظارت بر پروژه های عمرانی</t>
  </si>
  <si>
    <t>بكارگيري مشاور جهت پشتيباني برنامه هاي نرم افزاري و سخت افزاري</t>
  </si>
  <si>
    <t>زيباسازي شهري (ارتقاي كيفيت معماري و سيما و منظر شهري)</t>
  </si>
  <si>
    <t>ايجاد و توسعه شبكه روشنائي</t>
  </si>
  <si>
    <t>پروژه جابجايي تيرهاي چراغ برق و روشنايي معابر</t>
  </si>
  <si>
    <t>پروژه خريد و اصلاح روشنائي معابر و  پاركهاي سطح شهر</t>
  </si>
  <si>
    <t>ساماندهي ميادين و معابر شهر</t>
  </si>
  <si>
    <t>پروژه پلاک كوبي معابر و منازل سطح شهر</t>
  </si>
  <si>
    <t>پروژه تكميل بهسازي , خريد و تجهيز بوستان بلوار شهيد سردار سليماني</t>
  </si>
  <si>
    <t>پروژه تكميل بهسازي , خريد و تجهيز ميادين اصلي (ميدان شهدا,توحيد,يزديها,امیرکبیر و...)</t>
  </si>
  <si>
    <t>پروژه خرید و نصب تابلو های معابر سطح شهر</t>
  </si>
  <si>
    <t>طرح اجرا و نصب مبلمان شهري</t>
  </si>
  <si>
    <t>پروژه خريد وسايل بازي و مبلمان شهری</t>
  </si>
  <si>
    <t>تهيه و اجراي طرح‌هاي موضعي و موضوعي شهري</t>
  </si>
  <si>
    <t>طرح  سيما و منظر شهري</t>
  </si>
  <si>
    <t>پروژه زيبا سازي سطح شهر</t>
  </si>
  <si>
    <t>پروژه ساخت و نصب ايستگاه هاي اتوبوس سطح شهر</t>
  </si>
  <si>
    <t>طرح ممیزی املاک</t>
  </si>
  <si>
    <t>پروژه پشتيباني و مميزي املاك</t>
  </si>
  <si>
    <t>پروژه نظارت عالی بر قرارداد ممیزی املاک</t>
  </si>
  <si>
    <t>طراحي و احداث فضای سبز محلی</t>
  </si>
  <si>
    <t xml:space="preserve">پروژه بازسازی , توسعه و تجهیز فضاي سبز سطح شهر </t>
  </si>
  <si>
    <t>پروژه  حفظ و نگهداري پارك آزادگان وگلها از طريق بخش خصوصي</t>
  </si>
  <si>
    <t xml:space="preserve">پروژه تكميل پارك گلها </t>
  </si>
  <si>
    <t>احداث فازاول پارک  محله نصیر آباد</t>
  </si>
  <si>
    <t>پروژه تكميل بهسازي و تجهيز پارك الغدير</t>
  </si>
  <si>
    <t>پروژه تكميل بهسازي و تجهيز پارك لاله (شهرك چمران)</t>
  </si>
  <si>
    <t>پروژه تكميل بهسازي و تجهيز پارك نشاط</t>
  </si>
  <si>
    <t>پروژه احداث پارك هاي جديدالاحداث در سطح شهر(محلات چمن-كوي بهار- محله طالقانی)</t>
  </si>
  <si>
    <t>پروژه احداث پارك و فرهنگسرای خيابان محراب</t>
  </si>
  <si>
    <t>احداث فازدوم پارک  محله نصیر آباد</t>
  </si>
  <si>
    <t>طراحي و احداث فضای سبز منطقه ای</t>
  </si>
  <si>
    <t xml:space="preserve">پروژه تكميل و بهسازي , خريد و تجهيز پارك شهر </t>
  </si>
  <si>
    <t>پروژه طرح هادي و بازنگري پارك فدك(جعفرآباد)</t>
  </si>
  <si>
    <t>طراحی و اجرای شبکه های آّبرسانی فضای سبز سطح شهر</t>
  </si>
  <si>
    <t>پروژه اجرای فاز یک جداسازی آب خام از آب شرب</t>
  </si>
  <si>
    <t>پروژه مطالعه و طراحی  احداث تصفيه خانه آب لوكال</t>
  </si>
  <si>
    <t>پروژه خريد و بهسازي چاه هاي آب جهت آبياري</t>
  </si>
  <si>
    <t xml:space="preserve"> طرح‌هاي جامع و تفصيلي مديريت پسماند</t>
  </si>
  <si>
    <t>طراحي و احداث مراكز انباشت و بازيافت زباله</t>
  </si>
  <si>
    <t xml:space="preserve">پروژه دفن بهداشتي زباله </t>
  </si>
  <si>
    <t xml:space="preserve">شهردار </t>
  </si>
  <si>
    <t>خريد ماشن آلات جمع آوري زباله و سطل هاي مخصوص زباله</t>
  </si>
  <si>
    <t>پروژه خريد و تعمير اساسی سطل هاي مكانيزه مخصوص زباله</t>
  </si>
  <si>
    <t>پروژه اجاره ماشين آلات جمع آوري حمل زباله</t>
  </si>
  <si>
    <t>احداث و ساخت و بازسازي كانالها و قنوات</t>
  </si>
  <si>
    <t xml:space="preserve">پروژه لايروبي و ايجاد پوشش كانالهاي سطح شهر </t>
  </si>
  <si>
    <t>احداث و بهسازي مسيلهاي داخل شهري</t>
  </si>
  <si>
    <t xml:space="preserve">پروژه دفع آبهاي سطحي </t>
  </si>
  <si>
    <t>پروژه كاناليزه كردن بخشي از جوي سياه</t>
  </si>
  <si>
    <t>پروژه حفر چاه</t>
  </si>
  <si>
    <t>طراحي، احداث و تجهیز ايستگاه آتش‌نشاني</t>
  </si>
  <si>
    <t xml:space="preserve">پروژه خريد تجهيزات آتش نشاني </t>
  </si>
  <si>
    <t>پروژه تعمير ماشين آلات سنگين شهرداري</t>
  </si>
  <si>
    <t xml:space="preserve">خرید یک دستگاه خودرو پیشرو آتش نشانی با تجهیزات کامل </t>
  </si>
  <si>
    <t>پروزه تکمیل ساختمان آتش نشانی</t>
  </si>
  <si>
    <t>توسعه وتکمیل سوله بحران(خريد ژنراتور)</t>
  </si>
  <si>
    <t>پروژه خريد ماشين آلات سنگين</t>
  </si>
  <si>
    <t>توسعه زير ساخت‌هاي عبور و مرور (تملكات معابر، توسعه و احداث)</t>
  </si>
  <si>
    <t>طرح تملك اراضي مورد نياز شهرداري</t>
  </si>
  <si>
    <t>پروژه تملك اراضي</t>
  </si>
  <si>
    <t>طرح مقاوم‌سازي زيرساختها و شريانهاي حياتي شهر</t>
  </si>
  <si>
    <t>پروژه خريد مصالح و تعميرو نگهداري اساسي تاسيسات و ساختمانها و مستحدثات و زير ساختهاي شهري</t>
  </si>
  <si>
    <t>لکه گيری، ترميم و نگهداري آسفالت و ابنيه</t>
  </si>
  <si>
    <t>پروژه بهسازي آسفالت سطح شهر (حريم و محدوده)</t>
  </si>
  <si>
    <t>پروژه بهسازي آسفالت حريم (کنارگذر محمد شهر و علي آباد گونه)</t>
  </si>
  <si>
    <t>پروژه بهسازي آسفالت حريم محمدشهر (خيابان بسيج)</t>
  </si>
  <si>
    <t>نصب و ترميم، سنگدال، جداول و رفوژها</t>
  </si>
  <si>
    <t>پروژه جدول گذاري سطح شهر محمدشهر(حریم و محدوده )</t>
  </si>
  <si>
    <t>پروژه زير سازي و جدول گذاري حريم محمدشهر (خيابان بسيج)</t>
  </si>
  <si>
    <t>طراحی و اصلاح هندسي معابر و تقاطع‌هاي موجود</t>
  </si>
  <si>
    <t>پروژه خط كشي معابر سطح شهر</t>
  </si>
  <si>
    <t>پروژه خريد و نصب تابلو هاي ترافيكي</t>
  </si>
  <si>
    <t>زيرسازي و آسفالت معابر موجود</t>
  </si>
  <si>
    <t>پروژه زير سازي معابر سطح شهر</t>
  </si>
  <si>
    <t>پروژه زير سازي معابر حريم (کنارگذر محمد شهر و سایر معابر حریم )</t>
  </si>
  <si>
    <t>پروژه اجاره ماشين آلات راه سازي</t>
  </si>
  <si>
    <t>احداث و بهسازي پياده‌روها</t>
  </si>
  <si>
    <t>پروژه اجرای پياده رو سازي سطح شهر</t>
  </si>
  <si>
    <t>پروژه خرید کف پوش جهت پیاده رو سازی سطح شهر</t>
  </si>
  <si>
    <t>پروژه احداث پارکینگ طبقاتی</t>
  </si>
  <si>
    <t>پروژه احداث مركز معاينه فني و پاركينگ عمومي</t>
  </si>
  <si>
    <t>طرح ساماندهي مسافران درون شهري</t>
  </si>
  <si>
    <t>پروژه توسعه و تسهيل حمل و نقل</t>
  </si>
  <si>
    <t>توسعه , تجهیز و نگهداری پایانه های مسافر شهری</t>
  </si>
  <si>
    <t>احداث و توسعه مراکز مکانیزه کنترل ترافیک (کنترل هوشمند)</t>
  </si>
  <si>
    <t>خرید و نصب دوربین های ترافیکی و مانيتورينگ بلوار اصلی محمدشهر</t>
  </si>
  <si>
    <t>خدمات مدیریت</t>
  </si>
  <si>
    <t>توسعه شهرداري الكترونيك و ارتقاء زيرساختها و فنآوريهاي نوين</t>
  </si>
  <si>
    <t>تهيه  و توليد سخت افزارها،نرم‌افزارها و شبكه هاي كامپيوتري</t>
  </si>
  <si>
    <t>پروژه خريد نرم افزار , سخت افزار و تجهيزات اتوماسيون اداري</t>
  </si>
  <si>
    <t>پروژه اتوماسیون و خرید لوازم سمعی و بصری صحن شورای اسلامی شهر</t>
  </si>
  <si>
    <t xml:space="preserve">تحول اداري و مديريت عملكرد </t>
  </si>
  <si>
    <t>بازسازي و تعميرات اساسي ساختمان اداري</t>
  </si>
  <si>
    <t xml:space="preserve">پروژه مرمت و بازسازي اماكن و ساختمان هاي متعلق به شهرداري </t>
  </si>
  <si>
    <t>پروژه ديواركشي املاك شهرداري</t>
  </si>
  <si>
    <t>پروژه محوطه سازي و احداث كارگاه هاي خدمات شهري</t>
  </si>
  <si>
    <t>پروژه توسعه ساختمان درآمد شهرداری</t>
  </si>
  <si>
    <t>پروژه فاز اول احداث ساختمان اداري شهرداری</t>
  </si>
  <si>
    <t>طرح خرید اثاثه و ملزومات اداری</t>
  </si>
  <si>
    <t>خرید و تعویض پوشه پرونده های ساختمانی</t>
  </si>
  <si>
    <t>اجتماعی و فرهنگی</t>
  </si>
  <si>
    <t>طرح  ایجاد و توسعه زیرساختهای سلامت اجتماعی</t>
  </si>
  <si>
    <t>پروژه تكميل و تجهيز  سراي محله شهداي مدافع سلامت</t>
  </si>
  <si>
    <t>احداث محل استقرار کارگران ساختمانی</t>
  </si>
  <si>
    <t>پروژه خريد تجهيزات بيمارستاني</t>
  </si>
  <si>
    <t>پروژه  محوطه سازي بيمارستان امام حسين (ع)</t>
  </si>
  <si>
    <t>ايجاد بازارچه گردشگري غذا در پاركهاي شهر , آزادگان و دشت بهشت</t>
  </si>
  <si>
    <t>توسعه زيرساخت ها، ظرفيت ها و فعاليتها و طرحهاي فرهنگي</t>
  </si>
  <si>
    <t>احداث و تجهیز مجتمع‌هاي فرهنگي و هنری</t>
  </si>
  <si>
    <t>پروژه تکمیل و ديوار كشي مصلي نماز جمعه</t>
  </si>
  <si>
    <t>پروژه تكميل ساختمان مجموعه فرهنگي آدينه (متعلق به شهرداري)</t>
  </si>
  <si>
    <t>ترميم و مرمت اماكن مذهبي و فرهنگي سطح شهر و كلانتري ها</t>
  </si>
  <si>
    <t>تعمير و بازسازي مدارس سطح شهر</t>
  </si>
  <si>
    <t>ساماندهي گلزار شهداي محمدشهر</t>
  </si>
  <si>
    <t>پروژه ايجاد بازارچه ميوه و تره بار در سطح شهر(شهید کریم زاده)</t>
  </si>
  <si>
    <t>پروژه ايجاد بازارچه ميوه و تره بار در سطح شهر( بلوار شهید صالحی)</t>
  </si>
  <si>
    <t>ساخت المان شهدای گمنام در پارک شهر</t>
  </si>
  <si>
    <t>کمک به احداث اماکن ورزشی</t>
  </si>
  <si>
    <t>پروژه تعمير اماكن ورزشي و فرهنگي متعلق به شهرداري</t>
  </si>
  <si>
    <t>پروژه احداث مجموعه ورزشی بلوار بسیج جنب CNG</t>
  </si>
  <si>
    <t>احداث زمین روباز ورزشی خیابان فردوسی</t>
  </si>
  <si>
    <t>پروژه احداث مجتمع تفريحي و ورزشي جنب مجتمع هزار واحدی</t>
  </si>
  <si>
    <r>
      <rPr>
        <b/>
        <sz val="10"/>
        <color theme="1"/>
        <rFont val="B Mitra"/>
        <charset val="178"/>
      </rPr>
      <t>مجموع</t>
    </r>
    <r>
      <rPr>
        <sz val="10"/>
        <color theme="1"/>
        <rFont val="B Mitra"/>
        <charset val="178"/>
      </rPr>
      <t xml:space="preserve"> </t>
    </r>
  </si>
  <si>
    <t>مصوب 6 ماه</t>
  </si>
  <si>
    <t>هزينه 6 ماهه اول</t>
  </si>
  <si>
    <t>کد طبقه بندي</t>
  </si>
  <si>
    <t>شرح عنوان</t>
  </si>
  <si>
    <t>درآمد كل</t>
  </si>
  <si>
    <t xml:space="preserve"> درآمدها</t>
  </si>
  <si>
    <t>درآمدهاي ناشي از عوارض عمومي</t>
  </si>
  <si>
    <t>عوارض موضوع قانون ماليات برارزش افزوده</t>
  </si>
  <si>
    <t>عوارض بر كالا و خدمات(90% بند الف ماده 39)</t>
  </si>
  <si>
    <t>عوارض آلايندگي</t>
  </si>
  <si>
    <t>عوارض متمركز(فرآوردهاي نفتي، سيگار و شماره گذاري)</t>
  </si>
  <si>
    <t>عوارض سالانه كليه وسائط نقليه اعم از خودروها سبك و سنگين و موتور سيكيلت</t>
  </si>
  <si>
    <t>عوارض بليط (حمل ونقل هوايي، زميني،دريايي)</t>
  </si>
  <si>
    <t>عوارض متمركز(دوازده در هزار گمركي)</t>
  </si>
  <si>
    <t>عوارض و جرائم سالانه آلايندگي وسايط نقليه</t>
  </si>
  <si>
    <t>عوارض بر كالا و خدمات(10% بند الف ماده 39)</t>
  </si>
  <si>
    <t>عوارض سالانه آلايندگي وسائط نقليه</t>
  </si>
  <si>
    <t>كمك از محل موضوع ماده 58 قانون الحاق (2)</t>
  </si>
  <si>
    <t>درآمدهاي ناشي از  توسعه شهر</t>
  </si>
  <si>
    <t>عوارض بر پروانه های ساختمانی در حد تراكم  (مسكوني)</t>
  </si>
  <si>
    <t>عوارض بر پروانه های ساختمانی در حد تراكم ( غير مسكوني)</t>
  </si>
  <si>
    <t>عوارض بر پروانه ساختماني مازاد بر تراكم  (مسكوني)</t>
  </si>
  <si>
    <t>عوارض بر پروانه ساختماني مازاد بر تراكم  (غيرمسكوني)</t>
  </si>
  <si>
    <t>عوارض بر بالکن و پیش آمدگی</t>
  </si>
  <si>
    <t>عوارض ارزش افزوده ناشي از اجراي طرحهاي عمران و توسعه شهري(ارزش افزوده ناشي از تغييري كاربري)</t>
  </si>
  <si>
    <t>عوارض قطع درختان</t>
  </si>
  <si>
    <t>عوارض صدور مجوز حصاركشي و ديوار كشي براي املاك فاقد مستحدثات</t>
  </si>
  <si>
    <t xml:space="preserve">عوارض و درآمدهاي وصولی در حریم شهرها </t>
  </si>
  <si>
    <t>عوارض انقضاي مهلت عمليات ساختماني موضوع تبصره 2 ماده 29 قانون نوسازي</t>
  </si>
  <si>
    <t>ساير</t>
  </si>
  <si>
    <t>مهرداد حسن زاد</t>
  </si>
  <si>
    <t>درآمدهاي ناشي از حمل و نقل</t>
  </si>
  <si>
    <t xml:space="preserve">بهاي خدمات صدور و تمديد پروانه تاکسیرانی </t>
  </si>
  <si>
    <t>بهاي خدمات ناشي از صدور پروانه شركت‌ها و ناوگان حمل و نقل بار</t>
  </si>
  <si>
    <t>درآمد اتوبوسرانی و مینی بوسرانی</t>
  </si>
  <si>
    <t>بهاي خدمات ناشي از صدور پروانه شركت‌ها و ناوگان حمل و نقل مسافر</t>
  </si>
  <si>
    <t>عوارض ناشي از اجراي ماده 15 رسيدگي به تخلفات رانندگي</t>
  </si>
  <si>
    <t>عوارض صدور، تمديد و تعويض گواهينامه</t>
  </si>
  <si>
    <t>عوارض توسعه قطار شهري (شهرهاي بالاي 500 هزار نفر)</t>
  </si>
  <si>
    <t xml:space="preserve">عوارض حاصل از اجراي طرح هاي ترافيكي </t>
  </si>
  <si>
    <t>عوارض (LEZ)</t>
  </si>
  <si>
    <t>عوارض ساليانه وانت بار</t>
  </si>
  <si>
    <t>درآمد حاصل از تبليغات ناوگان حمل و نقل عمومي</t>
  </si>
  <si>
    <t>درآمدهاي ناشي از بهره برداري از فضاي شهر</t>
  </si>
  <si>
    <t>عوارض نوسازي</t>
  </si>
  <si>
    <t>عوارض سطح شهر</t>
  </si>
  <si>
    <t>عوارض ساليانه بانك‌ها و موسسات اعتباري</t>
  </si>
  <si>
    <t>عوارض اسناد رسمی (حق الثبت)</t>
  </si>
  <si>
    <t>عوارض صدور مجوز احداث و بهره برداري ساليانه دكل و آنتن</t>
  </si>
  <si>
    <t>عوارض بر مشاغل و حرف( براساس نوع شغل,محل استقرار ملك و مساحت) دائمي و موقت</t>
  </si>
  <si>
    <t>عوارض بر تابلوهاي تبليغات محيطي به غيراز تابلوهاي معرفي در حد مجاز</t>
  </si>
  <si>
    <t>درآمد ناشي از خسارت وارده به اموال عمومي شهر</t>
  </si>
  <si>
    <t>حق انتفاع از بهره برداري موقت</t>
  </si>
  <si>
    <t>عوارض صدور، تمديد و تعويض گذرنامه</t>
  </si>
  <si>
    <t>عوارض بهره برداري از معابر و پياده روها</t>
  </si>
  <si>
    <t>درآمدهاي ناشي از قانون درآمد پايدار و هزينه شهرداريها و دهياري ها</t>
  </si>
  <si>
    <t>10درصد صدور و تمديد گذرنامه و گواهينامه</t>
  </si>
  <si>
    <t>استفاده از معابر شهري جهت توفق حاشيه اي (پاركومتر-كارت پارك)</t>
  </si>
  <si>
    <t>درآمد حاصل از حمل و نقل بار خودرويي درون شهري</t>
  </si>
  <si>
    <t>ماده 280قانون ماليات هاي مستقيم (1%)</t>
  </si>
  <si>
    <t>عوارض نقل و انتقال قطعي املاك (2%) و انتقال حق واگذاري(1%)</t>
  </si>
  <si>
    <t>جريمه تاخير پرداخت عوارض و بهاي خدمات (2%)</t>
  </si>
  <si>
    <t>عوارض ناشي از اجراي ماده 23 رسيدگي به تخلفات رانندگي</t>
  </si>
  <si>
    <t>درآمدهاي ناشي از عوارض اختصاصي شهرداري</t>
  </si>
  <si>
    <t>درآمدهاي اختصاصي</t>
  </si>
  <si>
    <t xml:space="preserve">درآمد هتل، مهمانسرا، پلاژ و ساير مراكز رفاهي و تفريحي شهرداري </t>
  </si>
  <si>
    <t xml:space="preserve">درآمد پارك ها </t>
  </si>
  <si>
    <t xml:space="preserve">درآمد حاصل از فروش گل و گياه و ساير محصولات </t>
  </si>
  <si>
    <t>درآمد مراکز فرهنگی</t>
  </si>
  <si>
    <t>درآمد غسالخانه و گورستان</t>
  </si>
  <si>
    <t>بهای خدمات فضاي سبز</t>
  </si>
  <si>
    <t>بهاي خدمات مديريت پسماند</t>
  </si>
  <si>
    <t>درآمد ناشي از خسارات وارده به اموال اختصاصي شهرداري</t>
  </si>
  <si>
    <t>درآمد ساير سازمانهاي وابسته به شهرداري</t>
  </si>
  <si>
    <t>بهاي خدمات و درآمدهاي موسسات انتفاعي شهرداري</t>
  </si>
  <si>
    <t>بهاي خدمات آسفالت و لکه گیری و ترمیم حفاری</t>
  </si>
  <si>
    <t xml:space="preserve">بهاي خدمات کارشناسی </t>
  </si>
  <si>
    <t>بهاء خدمات صدور معاینه فني خودرو</t>
  </si>
  <si>
    <t>بهاي خدمات فني</t>
  </si>
  <si>
    <t>بهاي خدمات بازرگانی</t>
  </si>
  <si>
    <t>بهاي خدمات پیمانکاری</t>
  </si>
  <si>
    <t>خدمات آماده سازی</t>
  </si>
  <si>
    <t>بهاي خدمات صدور مجوز تعميرات اساسي ساختمان</t>
  </si>
  <si>
    <t>بهاي خدمت اتباع بيگانه</t>
  </si>
  <si>
    <t>بها خدمات جمع آوري نخاله هاي ساختماني(پذيرش خاك و نخاله)</t>
  </si>
  <si>
    <t>بهاي خدمات ايمني و آتش نشانی</t>
  </si>
  <si>
    <t>درآمد حاصل از تاسيسات شهرداري</t>
  </si>
  <si>
    <t>درآمد حاصل از بازيافت زباله</t>
  </si>
  <si>
    <t>درآمد حاصل از آگهی های تجاری و تبليغات محيطي</t>
  </si>
  <si>
    <t>درآمدهاي حاصل از وجوه و اموال شهرداري</t>
  </si>
  <si>
    <t>درآمد حاصل از اموال شهرداري</t>
  </si>
  <si>
    <t>مال الاجاره ساختمان ها و تاسسيات شهرداري</t>
  </si>
  <si>
    <t>درآمد حاصل از مراكز تفريحي و رفاهي</t>
  </si>
  <si>
    <t>درآمد حاصل از تجهيزات, ماشين آلات وسائل نقليه</t>
  </si>
  <si>
    <t xml:space="preserve">درآمد حاصل از بازارهای روز و هفتگی </t>
  </si>
  <si>
    <t>درآمد حاصل از پارکینگ هاي عمومي</t>
  </si>
  <si>
    <t>درآمد حاصل از سود سهام سازمان ها و شرکت ها</t>
  </si>
  <si>
    <t>درآمد حاصل از واحدهاي خدماتي</t>
  </si>
  <si>
    <t>درآمد حاصل از واحدهاي توليدي</t>
  </si>
  <si>
    <t>درآمد حاصل از فروش محصولات و خدمات كارخانجات  شهرداری</t>
  </si>
  <si>
    <t>درآمد حاصل از فروش محصولات كارخانه آسفالت</t>
  </si>
  <si>
    <t>درآمد حاصل از وجوه شهرداري</t>
  </si>
  <si>
    <t>درآمد حاصل از وجوه سپرده های شهرداری</t>
  </si>
  <si>
    <t>درآمد ناشي از حفظ قدرت خريد اسناد خزانه اسلامي</t>
  </si>
  <si>
    <t>درآمد حاصل از اجراي ماده 59 قانون رفع موانع توليد</t>
  </si>
  <si>
    <t>سود نقدي حاصل از سهام شركت هاي پذيرفته شده در بورس يا ساير شركت ها</t>
  </si>
  <si>
    <t>كمك هاي اعطائي دولت و سازمانهاي دولتي</t>
  </si>
  <si>
    <t>يارانه ها و كمك هاي اعطائي دولت و سازمانهاي دولتي</t>
  </si>
  <si>
    <t>كمك بلاعوض دولت و يا ساير سازمانها و موسسات دولتي</t>
  </si>
  <si>
    <t>كمك هاي دولت براي پروژه مشخص</t>
  </si>
  <si>
    <t>كمك نقدي براي تامين قير شهري</t>
  </si>
  <si>
    <t>يارانه بليط</t>
  </si>
  <si>
    <t>اعانات ، كمك‌هاي اهدایي و دارائی ها</t>
  </si>
  <si>
    <t xml:space="preserve">اعانات و كمك هاي اهدائي </t>
  </si>
  <si>
    <t>خودیاری شهروندان و هدایای دریافتی</t>
  </si>
  <si>
    <t>سایر اعانات و کمک از اشخاص حقوقي</t>
  </si>
  <si>
    <t>کمک ها و اعانات دریافتی از موسسات عمومی غیر دولتی</t>
  </si>
  <si>
    <t>درآمدهاي اتفاقي كه به موجب قانون وصول مي شود</t>
  </si>
  <si>
    <t>ضبط سپرده های مطالبه نشده</t>
  </si>
  <si>
    <t>ضبط سپرده های معاملات شهرداری</t>
  </si>
  <si>
    <t>درآمد حاصل از اجراي ماده 110 قانون شهرداريها</t>
  </si>
  <si>
    <t xml:space="preserve">هزینه تاخیر و خسارت تادیه چک </t>
  </si>
  <si>
    <t>جرائم کمیسیون ماده 100</t>
  </si>
  <si>
    <t>درآمد ناشي از فروش اسناد مناقصه</t>
  </si>
  <si>
    <t>مازاد درآمد بر هزينه سال قبل</t>
  </si>
  <si>
    <t>درآمد ناشي از اجراي تبصره 1 ماده 100 قانون شهرداري</t>
  </si>
  <si>
    <t>منابع حاصل از واگذاري دارايي سرمايه اي</t>
  </si>
  <si>
    <t>ماده 101 قانون شهرداري</t>
  </si>
  <si>
    <t>درآمدهاي نقدي ناشي از اجراي تبصره3 و 4 ماده 101 قانون شهرداري</t>
  </si>
  <si>
    <t>فروش اموال غیر منقول</t>
  </si>
  <si>
    <t>فروش اموال منقول و اسقاط</t>
  </si>
  <si>
    <t>فروش سرقفلی</t>
  </si>
  <si>
    <t>فروش حقوق انتفاعی</t>
  </si>
  <si>
    <t>منابع نقدي حاصل از فروش سهام شركت هاي پذيرفته شده در بورس و ساير شركت ها</t>
  </si>
  <si>
    <t>منابع حاصل از واگذاري دارايي مالي</t>
  </si>
  <si>
    <t>وام هاي دريافتي</t>
  </si>
  <si>
    <t>وام دریافتی از وزارت کشور</t>
  </si>
  <si>
    <t>تسهيلات دريافتي از بانکها و موسسات مالي و اعتباري</t>
  </si>
  <si>
    <t xml:space="preserve">تسهيلات خارجي </t>
  </si>
  <si>
    <t>انواع اوراق و اسناد</t>
  </si>
  <si>
    <t>اوراق مشاركت</t>
  </si>
  <si>
    <t>انواع صكوك</t>
  </si>
  <si>
    <t>منابع حاصل از فروش سهام موسسات و شركت هاي وابسته و تابعه شهرداري</t>
  </si>
  <si>
    <t>سایر منابع</t>
  </si>
  <si>
    <t>ساير منابع</t>
  </si>
  <si>
    <t>بودجه مصوب سال1402</t>
  </si>
  <si>
    <t>درآمد 6 ماهه</t>
  </si>
  <si>
    <t>كسري درآمد</t>
  </si>
  <si>
    <t>مازاد درآمد</t>
  </si>
  <si>
    <t>عوارض ارزش افزوده ناشي از تعيين كاربري عرصه در اجراي طرح هاي توسعه شهري</t>
  </si>
  <si>
    <t>عوارض ارزش افزوده ناشي از تغيير كاربري عرصه در اجراي طرح هاي توسعه شهري</t>
  </si>
  <si>
    <t>ساير(بهاي خدمات ناشي از عدم احداث فضاي سبز)</t>
  </si>
  <si>
    <t>عوارض تمديد پروانه ساختماني</t>
  </si>
  <si>
    <t>رضا عزيزي</t>
  </si>
  <si>
    <t>كسري هزينه</t>
  </si>
  <si>
    <t>مازاد هزينه</t>
  </si>
  <si>
    <t>جبران خدمات كاركنان</t>
  </si>
  <si>
    <t>تشريفات</t>
  </si>
  <si>
    <t>حسابرسي</t>
  </si>
  <si>
    <t>هزينه هاي بانكي</t>
  </si>
  <si>
    <t>اجاره و كرايه</t>
  </si>
  <si>
    <t>كمك هزينه ازدواج فرزندان بازنشستگان</t>
  </si>
  <si>
    <t>ديون</t>
  </si>
  <si>
    <t>حمل و نقل و ارتباطات</t>
  </si>
  <si>
    <t>هزينه هاي متفرقه</t>
  </si>
  <si>
    <t>كمك به خسارت ديدگان حوادث غير مترقبه</t>
  </si>
  <si>
    <t>كمك به كتابخانه ها</t>
  </si>
  <si>
    <t>كمك به بخش عمومي</t>
  </si>
  <si>
    <t>هزينه</t>
  </si>
  <si>
    <t>حقوق و دستمزد</t>
  </si>
  <si>
    <t>حقوق شهردار</t>
  </si>
  <si>
    <t>حقوق ثابت/ مبنا كاركنان رسمي و پيماني</t>
  </si>
  <si>
    <t>حقوق و دستمزد كارگران رسمي مشمول قانون كار</t>
  </si>
  <si>
    <t>حقوق كارمندان قراردادي</t>
  </si>
  <si>
    <t>حقوق كارگران قراردادي</t>
  </si>
  <si>
    <t>فوق العاده ها و مزاياي شغل</t>
  </si>
  <si>
    <t>مزاياي شهردار</t>
  </si>
  <si>
    <t>مزاياي كارگران رسمي مشمول قانون كار</t>
  </si>
  <si>
    <t>مزاياي كارمندان رسمي اعم از ثابت و پيماني</t>
  </si>
  <si>
    <t>مزاياي كارمندان قراردادي</t>
  </si>
  <si>
    <t>مزاياي كارگران قراردادي</t>
  </si>
  <si>
    <t>اضافه كار</t>
  </si>
  <si>
    <t>فوق العاده، جمعه كاري ،نوبت كاري ، شب كاري و ...</t>
  </si>
  <si>
    <t>پاداش و عيدي</t>
  </si>
  <si>
    <t>استفاده از كالاها و خدمات</t>
  </si>
  <si>
    <t>ماموريت داخلي و خارجي</t>
  </si>
  <si>
    <t xml:space="preserve">ماموريت داخلي </t>
  </si>
  <si>
    <t>ماموريت خارجي</t>
  </si>
  <si>
    <t>حق الزحمه انجام خدمات قراردادي</t>
  </si>
  <si>
    <t>خدمات قراردادي اشخاص</t>
  </si>
  <si>
    <t>پرداخت به كاركنان غير شاغل</t>
  </si>
  <si>
    <t>حق الزحمه مامورين انتظامي و سربازان وظيفه</t>
  </si>
  <si>
    <t>حق التدريس وحق پژوهش</t>
  </si>
  <si>
    <t>اجراي برنامه هاي آموزشي ، مذهبي ، فرهنگي و هنري</t>
  </si>
  <si>
    <t>حق الجلسه</t>
  </si>
  <si>
    <t>واگذاري خدمات شهري</t>
  </si>
  <si>
    <t>واگذاري خدمات ترافيكي</t>
  </si>
  <si>
    <t>نگهداري و حفاظت از تجهيزات و تاسيسات عمومي شهري</t>
  </si>
  <si>
    <t>نگهداري و حفاظت از تجهيزات و تاسيسات اختصاصي شهري</t>
  </si>
  <si>
    <t>اطلاع رساني</t>
  </si>
  <si>
    <t>ساماندهي متكديان شهر</t>
  </si>
  <si>
    <t>خدمات قراردادي اشخاص حقوقي</t>
  </si>
  <si>
    <t>هزينه هاي كارشناسي</t>
  </si>
  <si>
    <t>واگذاري خدمات اداري</t>
  </si>
  <si>
    <t>حمل كالا و اثاثه دولتي</t>
  </si>
  <si>
    <t>بيمه كالا</t>
  </si>
  <si>
    <t>حقوق و عوارض گمركي و سود بازرگاني</t>
  </si>
  <si>
    <t>حمل و نقل نامه ها و امانات پستي</t>
  </si>
  <si>
    <t>حق اشتراك صندوق هاي پستي در داخل و خارج از كشور</t>
  </si>
  <si>
    <t>تلفن و فاكس</t>
  </si>
  <si>
    <t xml:space="preserve">اجاره خطوط مخابراتي </t>
  </si>
  <si>
    <t>ارتباطات ماهواره اي و  اينترنت</t>
  </si>
  <si>
    <t>نگهداري و تعمير دارائي ها يثابت</t>
  </si>
  <si>
    <t xml:space="preserve">ساختمان و مستحدثات </t>
  </si>
  <si>
    <t>ماشين آلات و تجهيزات (اعم از ساكن و متحرك عمراني ، پسماند و فضاي سبز )</t>
  </si>
  <si>
    <t>بيمه دارائي هاي ثابت</t>
  </si>
  <si>
    <t xml:space="preserve">وسائط نقليه </t>
  </si>
  <si>
    <t>نگهداري و تعمير وسائل اداري</t>
  </si>
  <si>
    <t>لوازم صوتي و تصويري</t>
  </si>
  <si>
    <t>لوازم سرمايش و گرمايش</t>
  </si>
  <si>
    <t>.رايانه</t>
  </si>
  <si>
    <t>چاپ و خريد نشريات و مطبوعات</t>
  </si>
  <si>
    <t>چاپ و خريد دفاتر و اوراق اداري</t>
  </si>
  <si>
    <t>چاپ آگهاي هاي ادراي و عكس و نقشه</t>
  </si>
  <si>
    <t>تصوير برداري و تبليغات</t>
  </si>
  <si>
    <t>عكاسي و فيلمبرداري</t>
  </si>
  <si>
    <t>تبليغات محيطي ، تلويزيون و فيلم وكليپ</t>
  </si>
  <si>
    <t>هزينه خدمات تبليغاتي (خطاطي ، نقاشي و ...)</t>
  </si>
  <si>
    <t xml:space="preserve">آگهي هاي تبليغاتي  </t>
  </si>
  <si>
    <t>هزينه تشريفات</t>
  </si>
  <si>
    <t>جشن و چراغاني</t>
  </si>
  <si>
    <t>هزينه هاي قضايي ، ثبتي و حقوقي</t>
  </si>
  <si>
    <t>حق الوكاله و حق المشاوره</t>
  </si>
  <si>
    <t>هزينه هاي ثبتي</t>
  </si>
  <si>
    <t xml:space="preserve">نظارت بر مميزي املاك </t>
  </si>
  <si>
    <t>تدوين مقررات و خدمات حقوقي</t>
  </si>
  <si>
    <t>هزينه هاي قضايي و دادرسي</t>
  </si>
  <si>
    <t>خريد دسته چك و سفته</t>
  </si>
  <si>
    <t>هزينه انتقال وجوه</t>
  </si>
  <si>
    <t>نگهداري اسناد و اشيا قيمتي در بانك ها</t>
  </si>
  <si>
    <t>آب و برق و سوخت</t>
  </si>
  <si>
    <t>بهاي آب اماكن شهرداري</t>
  </si>
  <si>
    <t xml:space="preserve">بهاي برق  مصرفي اماكن شهرداري </t>
  </si>
  <si>
    <t>بهاي آب پارك ها و ميادين</t>
  </si>
  <si>
    <t>بهاي برق پارك ها و ميادين</t>
  </si>
  <si>
    <t>سوخت دستگاهاي حرارتي</t>
  </si>
  <si>
    <t>سوخت بنزين ماشين آلات</t>
  </si>
  <si>
    <t>سوخت گازوئيل ماشين آلات</t>
  </si>
  <si>
    <t>مواد و لوازم مصرف شدني</t>
  </si>
  <si>
    <t>مصالح ساختماني</t>
  </si>
  <si>
    <t>ابزار و يراق</t>
  </si>
  <si>
    <t>لوازم سرويسهاي بهداشتي</t>
  </si>
  <si>
    <t>لوازم تنظيف و مواد شوينده</t>
  </si>
  <si>
    <t>لوازم مصرفي خدمات شهري</t>
  </si>
  <si>
    <t>لوازم يدكي(مربوط به وسائط نقليه و ماشين آلات و تجهيزات)</t>
  </si>
  <si>
    <t>لوازم مصرفي اداري</t>
  </si>
  <si>
    <t>مواد غذائي</t>
  </si>
  <si>
    <t>لوازم آتش نشاني</t>
  </si>
  <si>
    <t>بذر،‌ نهال، سم و لوازم باغباني</t>
  </si>
  <si>
    <t>دارو و لوازم مصرفي پزشكي و بهداشتي</t>
  </si>
  <si>
    <t>لوازم خواب و پوشاك</t>
  </si>
  <si>
    <t xml:space="preserve">ساير </t>
  </si>
  <si>
    <t>هزينه هاي مطالعاتي و تحقيقاتي</t>
  </si>
  <si>
    <t xml:space="preserve">مطالعه و پژوهش هاي ماموريت هاي شهرداري </t>
  </si>
  <si>
    <t>تهيه برنامه هاي راهبردي و ميان مدت</t>
  </si>
  <si>
    <t>بررسي و مطالعه نياز ها و امكانات شهري</t>
  </si>
  <si>
    <t>مطالعه و پژوهش هاي اجتماعي و فرهنگي</t>
  </si>
  <si>
    <t>حق التاليف و حق الترجمه</t>
  </si>
  <si>
    <t>هزينه هاي آموزشي شهروندان</t>
  </si>
  <si>
    <t>هزينه هاي آموزشي كاركنان</t>
  </si>
  <si>
    <t>خريد كتاب،نشريات،نرم افزارهاي رايانه اي، فيلم ويدئويي و ساير لوازم و ابزار مشابه</t>
  </si>
  <si>
    <t>هزينه برگزاري سميناهار و جلسات سخنراني و كارگا هاي آموزشي</t>
  </si>
  <si>
    <t>حق عضويت</t>
  </si>
  <si>
    <t>حق عضويت سازمانها و موسسات بين المللي</t>
  </si>
  <si>
    <t>پرداختهايي كه به موجب قراردادها يا تعهدات شهرداري يا سازمانها و شركتهاي تابعه به موسسات خارجي انجام مي گيرد</t>
  </si>
  <si>
    <t>اجاره زمين و اراضي</t>
  </si>
  <si>
    <t>اجاره ساختمان و ساير مستحدثات</t>
  </si>
  <si>
    <t>اجاره ماشين آلات و تجهيزات</t>
  </si>
  <si>
    <t>كرايه وسايط نقليه</t>
  </si>
  <si>
    <t>كرايه لوازم و ابزار مختلف</t>
  </si>
  <si>
    <t>هزينه هاي تامين مالي و دارايي</t>
  </si>
  <si>
    <t>كارمزد وامهاي داخلي</t>
  </si>
  <si>
    <t>كارمزد وامهاي خارجي</t>
  </si>
  <si>
    <t>كارمزد اوراق مشاركت</t>
  </si>
  <si>
    <t>كارمزد ساير اوراق</t>
  </si>
  <si>
    <t xml:space="preserve">جرائم و هزينه هاي دير كرد </t>
  </si>
  <si>
    <t>يارانه</t>
  </si>
  <si>
    <t>كمك زيان سازمانهاي وابسته،شركت هاي تابعه و موسسات انتفاعي وابسته به شهرداري</t>
  </si>
  <si>
    <t>كمك زيان شركت هاي تابعه و موسسات انتفاعي</t>
  </si>
  <si>
    <t>كمك زيان سازمان هاي وابسته (مطابق با ماده 84 قانون شهرداري)</t>
  </si>
  <si>
    <t xml:space="preserve">پرداخت مابه التفاوت قيمت كالاها و خدمات </t>
  </si>
  <si>
    <t>يارانه خريد اتوبوس و ميني بوس</t>
  </si>
  <si>
    <t>پرداخت هاي انتقالي غير سرمايه اي (هزينه اي )</t>
  </si>
  <si>
    <t>پرداخت هاي انتقالي به سازمان هاي وابسته (مطابق با ماده 84 قانون شهرداري )</t>
  </si>
  <si>
    <t>پرداخت هاي انتقالي به موسسات انتفاعي و شركت هاي تابعه</t>
  </si>
  <si>
    <t>كمك هاي بلاعوض</t>
  </si>
  <si>
    <t>كمك مالي به سازمان هاي وابسته (موسسات انتفاعي و شركت هاي تابعه)</t>
  </si>
  <si>
    <t>كمك به سازمان هاي وابسته(مطابق با ماده 84 قانون شهرداري )</t>
  </si>
  <si>
    <t>كمك به موسسات و شركت هاي تابعه</t>
  </si>
  <si>
    <t>كمك مالي به اشخاص حقوقي</t>
  </si>
  <si>
    <t>تامين اعتبارات بودجه شورا ي اسلامي شهر</t>
  </si>
  <si>
    <t>كمك به اجراي قانون نوسازي از محل درآمد 10 % قانون</t>
  </si>
  <si>
    <t>كمك به سازمان هاي مردم نهاد ( NGO)</t>
  </si>
  <si>
    <t>كمك به مراكز غير دولتي و خانواده ها براي نگهداري و توانبخشي معلولين و سالمندان و بيماران رواني مزمن)</t>
  </si>
  <si>
    <t>حمايت از برنامه ها ي مديريت محله</t>
  </si>
  <si>
    <t xml:space="preserve">كمك به موسسات حقوقي </t>
  </si>
  <si>
    <t>كمك مالي به اشخاص حقيقي</t>
  </si>
  <si>
    <t>سازماندهي و كمك به اقشار آسيب پذير</t>
  </si>
  <si>
    <t>حقوق روحانيون مبلغ</t>
  </si>
  <si>
    <t>هدايا و پرداخت هاي تشويقي</t>
  </si>
  <si>
    <t>كفن و دفن اموات بلاصاحب</t>
  </si>
  <si>
    <t xml:space="preserve">رفاه اجتماعي </t>
  </si>
  <si>
    <t>بيمه و بازنشستگي</t>
  </si>
  <si>
    <t>بازنشستگي(سهم شهرداري)</t>
  </si>
  <si>
    <t>حق بيمه سهم شهرداري(مشمولين قانون تامين اجتماعي)</t>
  </si>
  <si>
    <t>بيمه خدمات درماني شاغلان (سهم شهرداري)</t>
  </si>
  <si>
    <t>بيمه عمر كاركنان (سهم شهرداري)</t>
  </si>
  <si>
    <t>كمك هاي فاهي كارمندان</t>
  </si>
  <si>
    <t>بن ها و كمك هاي غير نقدي</t>
  </si>
  <si>
    <t>حق عائله مندي ، اولاد</t>
  </si>
  <si>
    <t>هزينه غذا</t>
  </si>
  <si>
    <t>كمك هزينه اياب و ذهاب</t>
  </si>
  <si>
    <t>كمك هزينه مهد كودك</t>
  </si>
  <si>
    <t>بيمه جامع مسئوليت مدني</t>
  </si>
  <si>
    <t>بيمه تكميلي كارمندان و كارگران</t>
  </si>
  <si>
    <t>كمك هزينه درمان (دارو ، پزشكي ، دندانپزشكي ، صورتحساب بيمارستان و ...)</t>
  </si>
  <si>
    <t>كمك هزينه تحصيلي</t>
  </si>
  <si>
    <t>هزينه كاركنان فوت شده شامل حمل جنازه ، كفن و دفن و مراسم ترحيم</t>
  </si>
  <si>
    <t>كمك هزينه ازدواج</t>
  </si>
  <si>
    <t>هزينه هاي ورزشي كاركنان</t>
  </si>
  <si>
    <t>حق پس انداز كاركنان</t>
  </si>
  <si>
    <t>هزينه رفاهي مسكن</t>
  </si>
  <si>
    <t>بهره وري و كارائي</t>
  </si>
  <si>
    <t>ساير (حق تلفن و كمك هزينه تولد فرزند)</t>
  </si>
  <si>
    <t>كمك هاي رفاهي بازنشستگان</t>
  </si>
  <si>
    <t>حق عائله مندي ، اولاد و عيدي بازنشستگان</t>
  </si>
  <si>
    <t>بيمه خدمات درماني بازنشستگان</t>
  </si>
  <si>
    <t>پرداخت بيمه درمان و مكمل بازنشستگان</t>
  </si>
  <si>
    <t xml:space="preserve">پرداخت بيمه عمر و حوادث بازنشستگان </t>
  </si>
  <si>
    <t>كمك رفاهي بازنشستگان</t>
  </si>
  <si>
    <t>ساير(كمك هزينه كفن و دفن)</t>
  </si>
  <si>
    <t>ساير هزينه ها</t>
  </si>
  <si>
    <t>ديون بامحل</t>
  </si>
  <si>
    <t>ديون بلامحل</t>
  </si>
  <si>
    <t>ديون بامحل-فوق العاده عمران شهردار</t>
  </si>
  <si>
    <t>ديون و تعهدات مربوط به بيمه و بازنشستگي</t>
  </si>
  <si>
    <t>حق سنوات كاركنان</t>
  </si>
  <si>
    <t>بازخريد خدمت كاركنان</t>
  </si>
  <si>
    <t>پاداش پايان خدمت</t>
  </si>
  <si>
    <t>هزينه مطالبات مشكوك الوصول</t>
  </si>
  <si>
    <t>عوارض اجباري(مانند عوارض شهرداري)</t>
  </si>
  <si>
    <t>جرائم دولتي</t>
  </si>
  <si>
    <t>آرا محكوميت هاي قضائي،جرائم و عوارض دادگاه ها</t>
  </si>
  <si>
    <t>پرداخت هاي مربوط به جبران صدمات يا لطمات ناشي از سوانح طبيعي</t>
  </si>
  <si>
    <t>پرداخت به كاركنان غير شاغل(حقوق آماده به خدمتها،حقوق ايام تعليق كاركناني كه به اتهام جرم از كار بركنار شده و سپس از اتهام منتسبه برائت حاصل كرده اند)</t>
  </si>
  <si>
    <t>پرداخت هاي جبراني درخصوص صدمات شخصي يا ملكي وارد آمده واحدهاي اجرايي شهرداري</t>
  </si>
  <si>
    <t>اقلام غيرمتقربه</t>
  </si>
  <si>
    <t>هزينه جبران خسارات</t>
  </si>
  <si>
    <t>پرداختي بابت سپردهاي مطالبه نشده ضبط شده</t>
  </si>
  <si>
    <t>بيمه مسئوليت جامع شهروندان</t>
  </si>
  <si>
    <t>ماليات هاي تكليفي عملكرد(فعاليتهاي ذاتي)</t>
  </si>
  <si>
    <t>تملك دارايي هاي سرمايه اي</t>
  </si>
  <si>
    <t>ساختمان و ساير مستحدثات</t>
  </si>
  <si>
    <t>مطالعه براي احداث</t>
  </si>
  <si>
    <t>ساير اعتبارات مربوط به ساختمان</t>
  </si>
  <si>
    <t>ساير اعتبارات مربوط به پل،تونل،اتوبان، خيابان و...</t>
  </si>
  <si>
    <t>اعتبارات مورد نياز براي پروژ هاي مشاركتي و سرمايه گذاري</t>
  </si>
  <si>
    <t>ماشين آلات و تجهيزات</t>
  </si>
  <si>
    <t>آتش نشاني،اتوبوس،راه سازي و ماشين آلات عمراني و خدماتي</t>
  </si>
  <si>
    <t>تجهيزات اداري و رايانه اي</t>
  </si>
  <si>
    <t>تجهيزات حفاظتي،ارتباطي و بي سيم</t>
  </si>
  <si>
    <t>ساير دارايي هاي ثابت</t>
  </si>
  <si>
    <t>موجودي انبار</t>
  </si>
  <si>
    <t>کد</t>
  </si>
  <si>
    <t>تملك دارايي‌هاي مالي به تفكيك</t>
  </si>
  <si>
    <t>عملكرد 6 ماهه</t>
  </si>
  <si>
    <t>تامين اعتبار شده</t>
  </si>
  <si>
    <t>كالبدي و شهرسازي</t>
  </si>
  <si>
    <t>برنامه طرحهاي توسعه و تفصيلي شهري</t>
  </si>
  <si>
    <t>طرح مطالعاتي جهت مسائل شهري و تدوين برنامه هاي جامع تفصيلي</t>
  </si>
  <si>
    <t>ديون بكارگيري مشاور طراحي پروژه هاي عمراني سطح شهر</t>
  </si>
  <si>
    <t>ديون بکارگیری مشاور نظارت اجرائي بر پروژه دفع آبهاي سطحي</t>
  </si>
  <si>
    <t>برنامه زيباسازي سطح شهر(ارتقا كيفيت معماري و سيما و منظر شهري)</t>
  </si>
  <si>
    <t>طرح ايجاد و توسعه شبكه روشنائي</t>
  </si>
  <si>
    <t>ديون جابجائي تيرهاي چراغ برق و روشنائي معابر</t>
  </si>
  <si>
    <t>ساماندهي ميادين و معابر شهري</t>
  </si>
  <si>
    <t>ديون بهسازي بلوار دشت بهشت</t>
  </si>
  <si>
    <t>ديون نظارت عالي بر قرارداد مميزي املاك</t>
  </si>
  <si>
    <t>ديون تكميل بهسازي , خريد و تجهيز ميادين اصلي (ميدان شهدا,توحيد,يزديها,اصفهانيا و...)</t>
  </si>
  <si>
    <t>طرح احداث , بهسازي و بازسازي فضاي سبز محلي</t>
  </si>
  <si>
    <t>ديون تكميل پارك عباس آباد</t>
  </si>
  <si>
    <t>طرح  بهسازي و بازسازي فضاي سبز منطقه اي</t>
  </si>
  <si>
    <t>ديون تكميل و احداث پارك بزرگ شهر (جعفرآباد)</t>
  </si>
  <si>
    <t>ديون طرح هادي و مديريت بهره وري پارك جنگلي فدك (جعفرآباد)</t>
  </si>
  <si>
    <t>طرح هدايت آبهاي سطحي</t>
  </si>
  <si>
    <t>ديون دفع آبهاي سطحي</t>
  </si>
  <si>
    <t>ديون كاناليزه كردن بخشي از جوي سياه</t>
  </si>
  <si>
    <t xml:space="preserve"> ديون حفر چاه</t>
  </si>
  <si>
    <t>طرح برنامه و تقويت سيستم ايمني و آتش نشاني</t>
  </si>
  <si>
    <t>ديون تكميل ساختمان آتش نشاني</t>
  </si>
  <si>
    <t>ديون توسعه و تكميل سوله بحران</t>
  </si>
  <si>
    <t>توسعه زير ساختهاي عبور و مرور تملكات معابر - توسعه و احداث</t>
  </si>
  <si>
    <t>طرح مقاوم سازي زير ساختهاي و شريانهاي حياتي شهري</t>
  </si>
  <si>
    <t>ديون خريد مصالح و تعمير و نگهداري اساسي تاسيسات و ساختمانها و مستحدثات و زير ساختها شهري</t>
  </si>
  <si>
    <t>طرح لكه گيري , ترميم و نگهداري آسفالت و ابنيه</t>
  </si>
  <si>
    <t>ديون بهسازي آسفالت  سطح شهر</t>
  </si>
  <si>
    <t>طرح نصب و ترميم , سنگدال,جداول و رفوژها</t>
  </si>
  <si>
    <t>ديون زير سازي و جدول گذاري معابر سطح شهر</t>
  </si>
  <si>
    <t>ديون زير سازي و جدول گذاري حريم محمدشهر (خيابان بسيج)</t>
  </si>
  <si>
    <t>ديون پياده رو سازي سطح شهر</t>
  </si>
  <si>
    <t xml:space="preserve"> ديون احداث پارکینگ طبقاتی</t>
  </si>
  <si>
    <t>خدمات مديريت</t>
  </si>
  <si>
    <t>تحول اداري و مديريت عملكرد</t>
  </si>
  <si>
    <t>ديون محوطه سازي و احداث كارگاه هاي خدمات شهري</t>
  </si>
  <si>
    <t>ديون مرمت و بازسازي اماكن و ساختمان هاي متعلق به شهرداري</t>
  </si>
  <si>
    <t>اجتماعي و فرهنگي</t>
  </si>
  <si>
    <t>ديون تكميل و تجهيز  سراي محله شهداي مدافع سلامت</t>
  </si>
  <si>
    <t>ديون محوطه سازي بيمارستان امام حسين (ع)</t>
  </si>
  <si>
    <t>ديون ايجاد بازارچه گردشگري غذا در پاركهاي بزرگ شهر , آزادگان و دشت بهشت</t>
  </si>
  <si>
    <t>توسعه زير ساخت هاي ظرفيت هاي و فعاليت هاي و طرح هاي فرهنگي</t>
  </si>
  <si>
    <t>احداث و تجهيز مجتمع هاي فرهنگي  و هنري</t>
  </si>
  <si>
    <t xml:space="preserve">ديون تكميل و ديوار كشي مصلي نماز جمعه </t>
  </si>
  <si>
    <t>ديون تكميل ساختمان مجموعه فرهنگي آدينه (متعلق به شهرداري)</t>
  </si>
  <si>
    <t>كمك به احداث اماكن ورزشي</t>
  </si>
  <si>
    <t>ديون احداث مجموعه ورزشي بلوار بسيج جنب سي ان جي</t>
  </si>
  <si>
    <t>ديون احداث زمين روباز ورزشي خيابان فردوسي</t>
  </si>
  <si>
    <t>مجموع اعتبارات تملك دارايي‌هاي مالي</t>
  </si>
  <si>
    <t>بودجه مصوب تملك دارايي مالي سال1402</t>
  </si>
  <si>
    <t>مصوب 6 ماهه 1402</t>
  </si>
  <si>
    <t>هزينه 6 ماهه 1402</t>
  </si>
  <si>
    <t>منابع</t>
  </si>
  <si>
    <t>مصارف</t>
  </si>
  <si>
    <t>ردیف</t>
  </si>
  <si>
    <t>شرح</t>
  </si>
  <si>
    <t>مبلغ پيشنهادي</t>
  </si>
  <si>
    <t>مبلغ مصوب</t>
  </si>
  <si>
    <t>ماموريت ها</t>
  </si>
  <si>
    <t>کالبدی و شهرسازي</t>
  </si>
  <si>
    <t>محیط زیست و خدمات شهري</t>
  </si>
  <si>
    <t>بها خدمات و درآمدهاي موسسات انتفاعي شهرداري</t>
  </si>
  <si>
    <t>جمع کل درآمدها</t>
  </si>
  <si>
    <t>جمع کل ماموريت ها</t>
  </si>
  <si>
    <t>جمع كل منابع حاصل از واگذاري دارايي سرمايه اي</t>
  </si>
  <si>
    <t>تبصره پرداخت بدهي هاي قطعي شده سنواتي**</t>
  </si>
  <si>
    <t>جمع كل منابع حاصل از واگذاري دارايي مالي</t>
  </si>
  <si>
    <t xml:space="preserve">جمع كل منابع شهرداري </t>
  </si>
  <si>
    <t>جمع كل مصارف شهرداري</t>
  </si>
  <si>
    <t xml:space="preserve">منابع سازمانها *، شرکتها و موسسات </t>
  </si>
  <si>
    <t xml:space="preserve">مصارف سازمانها *، شرکتها و موسسات </t>
  </si>
  <si>
    <t>کسر می شود ارقامی که دوبار منظور شده است</t>
  </si>
  <si>
    <t>منابع بودجه كل تلفيقي شهرداری</t>
  </si>
  <si>
    <t>مصارف بودجه كل تلفيقي شهرداری</t>
  </si>
  <si>
    <t>مبلغ به حروف :پنج بيليون و چهارصد و هفتاد و هفت ميليارد هزار ريال</t>
  </si>
  <si>
    <t xml:space="preserve">         *  اينگونه سازمانهاي وابسته ، به استناد ماده 84 قانون شهرداري تاسيس شده اند و بودجه آنها مي بايست بصورت تلفيق با بودجه عمومي شهرداري پيش بيني شده باشد.</t>
  </si>
  <si>
    <t xml:space="preserve">         ** موضوع جدول شماره (1) فصل دوم دستورالعمل بودجه</t>
  </si>
  <si>
    <t>رئيس اداره مالي ذيحسابي</t>
  </si>
  <si>
    <t>مبلغ مصوب 6ماهه</t>
  </si>
  <si>
    <t>استان :   البرز              شهرستان : كرج</t>
  </si>
  <si>
    <t>تاريخ تدوين و  پيشنهاد شهرداري :</t>
  </si>
  <si>
    <t>.........................</t>
  </si>
  <si>
    <t>تاريخ تصويب شوراي اسلامي شهر :</t>
  </si>
  <si>
    <r>
      <t xml:space="preserve">نسخه شهرداري                   نسخه شواري اسلامي شهر                 نسخه ارسالي به فرمانداري               نسخه ارسالي به استانداري               </t>
    </r>
    <r>
      <rPr>
        <sz val="10"/>
        <color theme="1"/>
        <rFont val="B Yekan"/>
        <charset val="178"/>
      </rPr>
      <t>ثبت در سامانه بودجه شهرداريها و دهيارهياي كشور(budget.imo.org.ir)</t>
    </r>
  </si>
  <si>
    <t xml:space="preserve">رئيس شوراي اسلامي شهر </t>
  </si>
  <si>
    <t>گزارش 6ماهه اول سال 1402 شهرداري محمدشهر</t>
  </si>
  <si>
    <t>كد طبقه بندی</t>
  </si>
  <si>
    <t>عنوان ماموریت/ برنامه</t>
  </si>
  <si>
    <t>نوع اعتبار</t>
  </si>
  <si>
    <t>بودجه پيشنهادي
 سال  1400</t>
  </si>
  <si>
    <t xml:space="preserve"> بودجه پيشنهادي
 سال  1402</t>
  </si>
  <si>
    <t>هزينه‌اي</t>
  </si>
  <si>
    <t>جمع</t>
  </si>
  <si>
    <t>1</t>
  </si>
  <si>
    <t>101</t>
  </si>
  <si>
    <t>بازآفريني فضاهاي شهري</t>
  </si>
  <si>
    <t>102</t>
  </si>
  <si>
    <t>103</t>
  </si>
  <si>
    <t>104</t>
  </si>
  <si>
    <t>2</t>
  </si>
  <si>
    <t>201</t>
  </si>
  <si>
    <t>202</t>
  </si>
  <si>
    <t>توسعه و نگهداري آرامستانها</t>
  </si>
  <si>
    <t>203</t>
  </si>
  <si>
    <t>طرح‌هاي جامع و تفصيلي مديريت پسماند</t>
  </si>
  <si>
    <t>204</t>
  </si>
  <si>
    <t>توسعه و نگهداري تاسيسات شهري</t>
  </si>
  <si>
    <t>205</t>
  </si>
  <si>
    <t>بهبود محيط زيست شهري و بهداشت عمومي</t>
  </si>
  <si>
    <t>206</t>
  </si>
  <si>
    <t>ساماندهي صنوف و مشاغل مزاحم شهري</t>
  </si>
  <si>
    <t>207</t>
  </si>
  <si>
    <t>3</t>
  </si>
  <si>
    <t>301</t>
  </si>
  <si>
    <t>تهيه و اجراي طرح هاي ايمني و كاهش خطر پذيري شهر</t>
  </si>
  <si>
    <t>302</t>
  </si>
  <si>
    <t>303</t>
  </si>
  <si>
    <t>ارتقاء تاب اوري شهري ,مديريت بحران و پدافند غير عامل</t>
  </si>
  <si>
    <t>4</t>
  </si>
  <si>
    <t>حمل و نقل و ترافیک</t>
  </si>
  <si>
    <t>401</t>
  </si>
  <si>
    <t>402</t>
  </si>
  <si>
    <t>403</t>
  </si>
  <si>
    <t>توسعه , تجهیز و نگهداری ناوگان حمل و نقل عمومي</t>
  </si>
  <si>
    <t>404</t>
  </si>
  <si>
    <t>ساماندهي بار و مسافر</t>
  </si>
  <si>
    <t>405</t>
  </si>
  <si>
    <t>توسعه و ساماندهي پاركينگ ها</t>
  </si>
  <si>
    <t>406</t>
  </si>
  <si>
    <t>توسعه , تجهیز و نگهداری ناوگان حمل و نقل ريلي</t>
  </si>
  <si>
    <t>407</t>
  </si>
  <si>
    <t>408</t>
  </si>
  <si>
    <t>سامانه هاي هوشمند حمل و نقل و ترافيك شهر</t>
  </si>
  <si>
    <t>5</t>
  </si>
  <si>
    <t>501</t>
  </si>
  <si>
    <t>502</t>
  </si>
  <si>
    <t xml:space="preserve">آموزش و پژوهش هاي كاربردي </t>
  </si>
  <si>
    <t>503</t>
  </si>
  <si>
    <t>504</t>
  </si>
  <si>
    <t>توسعه درآمد هاي پايدار</t>
  </si>
  <si>
    <t>6</t>
  </si>
  <si>
    <t>601</t>
  </si>
  <si>
    <t>حمايت، توانمندسازي و توسعه نهادها ، تشكل‌ها، مشاركتهاي مردمي و سازمانهاي مردم نهاد</t>
  </si>
  <si>
    <t>602</t>
  </si>
  <si>
    <t>برگزاري همايش ها , نمايشگاه ها و نشست ها</t>
  </si>
  <si>
    <t>603</t>
  </si>
  <si>
    <t>604</t>
  </si>
  <si>
    <t>ساماندهي آسيب ديدگان اجتماعي و متكديان</t>
  </si>
  <si>
    <t>605</t>
  </si>
  <si>
    <t>طرح هاي گردشگري و فرهنگي</t>
  </si>
  <si>
    <t>606</t>
  </si>
  <si>
    <t>جمع كل</t>
  </si>
  <si>
    <t>بودجه 1402</t>
  </si>
  <si>
    <t>عنوان  ماموريت/ برنامه/ خدمت</t>
  </si>
  <si>
    <t>مبلغ اعتبار</t>
  </si>
  <si>
    <t>بودجه  پيشنهادي سال 1400</t>
  </si>
  <si>
    <t>10201</t>
  </si>
  <si>
    <t>نظارت بر امور شهرسازی و معماری (شهربان,,پشتيباني اتوماسيون,حفاظت فيزيكي)</t>
  </si>
  <si>
    <t>20101</t>
  </si>
  <si>
    <t>نگهداری فضای سبز( آب و برق پارك ها و ميادين)</t>
  </si>
  <si>
    <t>20102</t>
  </si>
  <si>
    <t>حفظ نگهداری فضای سبز</t>
  </si>
  <si>
    <t>20301</t>
  </si>
  <si>
    <t>رفت و روب شهري ( تامين نيرو و هزينه هاي جانبي)</t>
  </si>
  <si>
    <t>20501</t>
  </si>
  <si>
    <t>مبارزه با جانوران مضر شهري ( زنده گيري سگ هاي ولگرد)</t>
  </si>
  <si>
    <t>40401</t>
  </si>
  <si>
    <t>خدمت يارانه بليط اتوبوس</t>
  </si>
  <si>
    <t>50101</t>
  </si>
  <si>
    <t>چاپ نشريات , اطلاع رساني  و تبليغات</t>
  </si>
  <si>
    <t>50201</t>
  </si>
  <si>
    <t>آموزش شهروندی</t>
  </si>
  <si>
    <t>50202</t>
  </si>
  <si>
    <t>آموزش کارکنان</t>
  </si>
  <si>
    <t>50203</t>
  </si>
  <si>
    <t>خريد كتاب</t>
  </si>
  <si>
    <t>50301</t>
  </si>
  <si>
    <t>مديريت و نظارت عمراني(حق الجلسه)</t>
  </si>
  <si>
    <t>50302</t>
  </si>
  <si>
    <t>ارزيابي عملكرد و پاسخگويي به شكايات(كارمزد)</t>
  </si>
  <si>
    <t>50303</t>
  </si>
  <si>
    <t>تامين اعتبارات شورا</t>
  </si>
  <si>
    <t>50304</t>
  </si>
  <si>
    <t>جبران خدمت</t>
  </si>
  <si>
    <t>50305</t>
  </si>
  <si>
    <t>كمك هاي رفاهي كاركنان</t>
  </si>
  <si>
    <t>50306</t>
  </si>
  <si>
    <t>مواد و هزينه هاي مصرف شدني</t>
  </si>
  <si>
    <t>50307</t>
  </si>
  <si>
    <t>50308</t>
  </si>
  <si>
    <t xml:space="preserve"> نگهداري و تعمير دارائيهاي ثابت </t>
  </si>
  <si>
    <t>50309</t>
  </si>
  <si>
    <t>ماموريت</t>
  </si>
  <si>
    <t>50310</t>
  </si>
  <si>
    <t>50311</t>
  </si>
  <si>
    <t>هزينه هاي ثبتي و حقوقي</t>
  </si>
  <si>
    <t>50312</t>
  </si>
  <si>
    <t>50313</t>
  </si>
  <si>
    <t>آب و برق و سوخت اداري ( اماكن متعلق به شهرداري)</t>
  </si>
  <si>
    <t>50314</t>
  </si>
  <si>
    <t>50315</t>
  </si>
  <si>
    <t>هزينه هاي تامين مالي</t>
  </si>
  <si>
    <t>بيمه و بازنشستگي كاركنان</t>
  </si>
  <si>
    <t>50316</t>
  </si>
  <si>
    <t>پرداخت بيمه درمان مكمل بازنشستگان</t>
  </si>
  <si>
    <t>50317</t>
  </si>
  <si>
    <t>50318</t>
  </si>
  <si>
    <t>50319</t>
  </si>
  <si>
    <t>50320</t>
  </si>
  <si>
    <t>ساير موارد</t>
  </si>
  <si>
    <t>50321</t>
  </si>
  <si>
    <t>50322</t>
  </si>
  <si>
    <t>واگداری خدمات ترافیکی</t>
  </si>
  <si>
    <t>60101</t>
  </si>
  <si>
    <t>خدمت كمك موسسات خصوصي</t>
  </si>
  <si>
    <t>60401</t>
  </si>
  <si>
    <t>كمك به مراكز غير دولتي و خانواده ها براي نگهداري و توانبخشي</t>
  </si>
  <si>
    <t>60402</t>
  </si>
  <si>
    <t>كفن و دفن اموات بلا صاحب</t>
  </si>
  <si>
    <t>60403</t>
  </si>
  <si>
    <t>60601</t>
  </si>
  <si>
    <t>ساماندهی و کمک به اقشار آسيب پذير</t>
  </si>
  <si>
    <t>60602</t>
  </si>
  <si>
    <t xml:space="preserve"> کمک به فعاليتهاي فرهنگي و هنري</t>
  </si>
  <si>
    <t>60603</t>
  </si>
  <si>
    <t>كمك به سازمانهاي مردم نهاد (NGO)</t>
  </si>
  <si>
    <t>60604</t>
  </si>
  <si>
    <t>60605</t>
  </si>
  <si>
    <t>60606</t>
  </si>
  <si>
    <t>حقوق روحانيون</t>
  </si>
  <si>
    <t xml:space="preserve">مجموع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</si>
</sst>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-;[Red]\(#,##0\)"/>
    <numFmt numFmtId="165" formatCode="#,##0_(;[Red]#,##0\)"/>
  </numFmts>
  <fonts count="5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78"/>
    </font>
    <font>
      <sz val="10"/>
      <color theme="1"/>
      <name val="B Mitra"/>
      <charset val="178"/>
    </font>
    <font>
      <sz val="10"/>
      <color rgb="FF000000"/>
      <name val="B Mitra"/>
      <charset val="178"/>
    </font>
    <font>
      <b/>
      <sz val="10"/>
      <color rgb="FF000000"/>
      <name val="B Mitra"/>
      <charset val="178"/>
    </font>
    <font>
      <b/>
      <sz val="10"/>
      <color theme="1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0"/>
      <color theme="1"/>
      <name val="B Nazanin"/>
      <charset val="178"/>
    </font>
    <font>
      <b/>
      <sz val="10"/>
      <color rgb="FF000000"/>
      <name val="B Nazanin"/>
      <charset val="178"/>
    </font>
    <font>
      <b/>
      <sz val="10"/>
      <color rgb="FF000000"/>
      <name val="IranNastaliq"/>
      <family val="1"/>
    </font>
    <font>
      <b/>
      <sz val="10"/>
      <color theme="1"/>
      <name val="IranNastaliq"/>
      <family val="1"/>
    </font>
    <font>
      <b/>
      <sz val="12"/>
      <color theme="1"/>
      <name val="IranNastaliq"/>
      <family val="1"/>
    </font>
    <font>
      <b/>
      <sz val="10"/>
      <color theme="6" tint="-0.499984740745262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6"/>
      <color rgb="FF000000"/>
      <name val="B Nazanin"/>
      <charset val="178"/>
    </font>
    <font>
      <sz val="8"/>
      <color theme="1"/>
      <name val="Calibri"/>
      <family val="2"/>
      <charset val="178"/>
      <scheme val="minor"/>
    </font>
    <font>
      <sz val="9"/>
      <color theme="1"/>
      <name val="Calibri"/>
      <family val="2"/>
      <charset val="178"/>
      <scheme val="minor"/>
    </font>
    <font>
      <b/>
      <sz val="9"/>
      <color rgb="FF000000"/>
      <name val="B Mitra"/>
      <charset val="178"/>
    </font>
    <font>
      <sz val="10"/>
      <color theme="1"/>
      <name val="Calibri"/>
      <family val="2"/>
      <charset val="178"/>
      <scheme val="minor"/>
    </font>
    <font>
      <b/>
      <sz val="8"/>
      <color theme="1"/>
      <name val="B Nazanin"/>
      <charset val="178"/>
    </font>
    <font>
      <b/>
      <sz val="9"/>
      <color theme="1"/>
      <name val="B Nazanin"/>
      <charset val="178"/>
    </font>
    <font>
      <b/>
      <sz val="6"/>
      <color theme="1"/>
      <name val="B Nazanin"/>
      <charset val="178"/>
    </font>
    <font>
      <sz val="6"/>
      <color theme="1"/>
      <name val="Calibri"/>
      <family val="2"/>
      <charset val="178"/>
      <scheme val="minor"/>
    </font>
    <font>
      <b/>
      <sz val="7"/>
      <color rgb="FF000000"/>
      <name val="B Nazanin"/>
      <charset val="178"/>
    </font>
    <font>
      <b/>
      <sz val="7"/>
      <color theme="1"/>
      <name val="B Nazanin"/>
      <charset val="178"/>
    </font>
    <font>
      <sz val="7"/>
      <color theme="1"/>
      <name val="Calibri"/>
      <family val="2"/>
      <charset val="178"/>
      <scheme val="minor"/>
    </font>
    <font>
      <b/>
      <sz val="10"/>
      <name val="B Nazanin"/>
      <charset val="178"/>
    </font>
    <font>
      <b/>
      <sz val="18"/>
      <color theme="1"/>
      <name val="B Titr"/>
      <charset val="178"/>
    </font>
    <font>
      <b/>
      <sz val="12"/>
      <color theme="1"/>
      <name val="B Mitra"/>
      <charset val="178"/>
    </font>
    <font>
      <b/>
      <sz val="12"/>
      <color rgb="FF000000"/>
      <name val="B Mitra"/>
      <charset val="178"/>
    </font>
    <font>
      <b/>
      <sz val="12"/>
      <name val="B Mitra"/>
      <charset val="178"/>
    </font>
    <font>
      <b/>
      <sz val="5"/>
      <color theme="1"/>
      <name val="B Mitra"/>
      <charset val="178"/>
    </font>
    <font>
      <sz val="12"/>
      <color theme="1"/>
      <name val="B Mitra"/>
      <charset val="178"/>
    </font>
    <font>
      <b/>
      <sz val="11"/>
      <color theme="1"/>
      <name val="IranNastaliq"/>
      <family val="1"/>
    </font>
    <font>
      <b/>
      <sz val="11"/>
      <color indexed="8"/>
      <name val="IranNastaliq"/>
      <family val="1"/>
    </font>
    <font>
      <sz val="80"/>
      <color theme="1"/>
      <name val="Calibri"/>
      <family val="2"/>
      <charset val="178"/>
      <scheme val="minor"/>
    </font>
    <font>
      <sz val="36"/>
      <color theme="1"/>
      <name val="B Nazanin"/>
      <charset val="178"/>
    </font>
    <font>
      <sz val="10"/>
      <color theme="1"/>
      <name val="Calibri"/>
      <family val="2"/>
      <scheme val="minor"/>
    </font>
    <font>
      <sz val="16"/>
      <color theme="1"/>
      <name val="B Koodak"/>
      <charset val="178"/>
    </font>
    <font>
      <sz val="18"/>
      <color theme="1"/>
      <name val="B Titr"/>
      <charset val="178"/>
    </font>
    <font>
      <b/>
      <sz val="12"/>
      <color theme="1"/>
      <name val="B Roya"/>
      <charset val="178"/>
    </font>
    <font>
      <sz val="14"/>
      <color theme="1"/>
      <name val="B Titr"/>
      <charset val="178"/>
    </font>
    <font>
      <sz val="10"/>
      <color indexed="8"/>
      <name val="B Nazanin"/>
      <charset val="178"/>
    </font>
    <font>
      <sz val="12"/>
      <color theme="1"/>
      <name val="B Yekan"/>
      <charset val="178"/>
    </font>
    <font>
      <sz val="10"/>
      <color theme="1"/>
      <name val="B Yekan"/>
      <charset val="178"/>
    </font>
    <font>
      <sz val="10"/>
      <color indexed="8"/>
      <name val="Calibri"/>
      <family val="2"/>
      <charset val="178"/>
      <scheme val="minor"/>
    </font>
    <font>
      <sz val="10"/>
      <color theme="1"/>
      <name val="IranNastaliq"/>
      <family val="1"/>
    </font>
    <font>
      <sz val="11"/>
      <color rgb="FF000000"/>
      <name val="Arial"/>
      <family val="2"/>
    </font>
    <font>
      <b/>
      <sz val="8"/>
      <color rgb="FF000000"/>
      <name val="B Mitra"/>
      <charset val="178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</cellStyleXfs>
  <cellXfs count="355">
    <xf numFmtId="0" fontId="0" fillId="0" borderId="0" xfId="0"/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 applyProtection="1">
      <alignment horizontal="center" vertical="center" wrapText="1" shrinkToFit="1" readingOrder="2"/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3" fontId="6" fillId="7" borderId="1" xfId="0" applyNumberFormat="1" applyFont="1" applyFill="1" applyBorder="1" applyAlignment="1">
      <alignment horizontal="center" vertical="center" wrapText="1" readingOrder="2"/>
    </xf>
    <xf numFmtId="3" fontId="6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3" fontId="12" fillId="0" borderId="1" xfId="0" applyNumberFormat="1" applyFont="1" applyBorder="1" applyAlignment="1" applyProtection="1">
      <alignment horizontal="center" vertical="center" wrapText="1" readingOrder="2"/>
      <protection locked="0"/>
    </xf>
    <xf numFmtId="3" fontId="11" fillId="0" borderId="1" xfId="0" applyNumberFormat="1" applyFont="1" applyBorder="1" applyAlignment="1" applyProtection="1">
      <alignment horizontal="center"/>
      <protection locked="0"/>
    </xf>
    <xf numFmtId="3" fontId="12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3" borderId="1" xfId="0" applyNumberFormat="1" applyFont="1" applyFill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 readingOrder="2"/>
      <protection locked="0"/>
    </xf>
    <xf numFmtId="0" fontId="12" fillId="0" borderId="0" xfId="0" applyFont="1" applyAlignment="1" applyProtection="1">
      <alignment horizontal="center" vertical="center" shrinkToFit="1" readingOrder="2"/>
      <protection locked="0"/>
    </xf>
    <xf numFmtId="3" fontId="12" fillId="0" borderId="0" xfId="0" applyNumberFormat="1" applyFont="1" applyAlignment="1" applyProtection="1">
      <alignment horizontal="center" vertical="center" wrapText="1" readingOrder="2"/>
      <protection locked="0"/>
    </xf>
    <xf numFmtId="3" fontId="11" fillId="3" borderId="0" xfId="0" applyNumberFormat="1" applyFont="1" applyFill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shrinkToFit="1" readingOrder="2"/>
      <protection locked="0"/>
    </xf>
    <xf numFmtId="0" fontId="13" fillId="0" borderId="0" xfId="0" applyFont="1" applyAlignment="1" applyProtection="1">
      <alignment horizontal="center" vertical="center" wrapText="1" readingOrder="2"/>
      <protection locked="0"/>
    </xf>
    <xf numFmtId="0" fontId="12" fillId="3" borderId="1" xfId="0" applyFont="1" applyFill="1" applyBorder="1" applyAlignment="1" applyProtection="1">
      <alignment horizontal="center" vertical="center" shrinkToFit="1" readingOrder="2"/>
      <protection locked="0"/>
    </xf>
    <xf numFmtId="0" fontId="12" fillId="0" borderId="1" xfId="0" applyFont="1" applyBorder="1" applyAlignment="1" applyProtection="1">
      <alignment horizontal="center" vertical="center" wrapText="1" shrinkToFit="1" readingOrder="2"/>
      <protection locked="0"/>
    </xf>
    <xf numFmtId="3" fontId="6" fillId="4" borderId="1" xfId="0" applyNumberFormat="1" applyFont="1" applyFill="1" applyBorder="1" applyAlignment="1">
      <alignment horizontal="center" vertical="center" wrapText="1" readingOrder="2"/>
    </xf>
    <xf numFmtId="38" fontId="6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38" fontId="6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8" fontId="6" fillId="7" borderId="1" xfId="0" applyNumberFormat="1" applyFont="1" applyFill="1" applyBorder="1" applyAlignment="1">
      <alignment horizontal="center" vertical="center" wrapText="1" readingOrder="2"/>
    </xf>
    <xf numFmtId="0" fontId="13" fillId="0" borderId="0" xfId="0" applyFont="1" applyAlignment="1" applyProtection="1">
      <alignment horizontal="center" vertical="center" readingOrder="2"/>
      <protection locked="0"/>
    </xf>
    <xf numFmtId="0" fontId="6" fillId="6" borderId="1" xfId="0" applyFont="1" applyFill="1" applyBorder="1" applyAlignment="1" applyProtection="1">
      <alignment horizontal="center" vertical="center" wrapText="1" readingOrder="2"/>
      <protection locked="0"/>
    </xf>
    <xf numFmtId="0" fontId="6" fillId="5" borderId="1" xfId="0" applyFont="1" applyFill="1" applyBorder="1" applyAlignment="1" applyProtection="1">
      <alignment horizontal="center" vertical="center" wrapText="1" readingOrder="2"/>
      <protection locked="0"/>
    </xf>
    <xf numFmtId="0" fontId="12" fillId="0" borderId="1" xfId="0" applyFont="1" applyBorder="1" applyAlignment="1" applyProtection="1">
      <alignment horizontal="center" vertical="center" wrapText="1" readingOrder="2"/>
      <protection locked="0"/>
    </xf>
    <xf numFmtId="0" fontId="12" fillId="3" borderId="1" xfId="0" applyFont="1" applyFill="1" applyBorder="1" applyAlignment="1" applyProtection="1">
      <alignment horizontal="center" vertical="center" wrapText="1" readingOrder="2"/>
      <protection locked="0"/>
    </xf>
    <xf numFmtId="38" fontId="6" fillId="4" borderId="1" xfId="0" applyNumberFormat="1" applyFont="1" applyFill="1" applyBorder="1" applyAlignment="1">
      <alignment horizontal="center" vertical="center" wrapText="1" readingOrder="2"/>
    </xf>
    <xf numFmtId="38" fontId="11" fillId="3" borderId="1" xfId="0" applyNumberFormat="1" applyFont="1" applyFill="1" applyBorder="1" applyAlignment="1" applyProtection="1">
      <alignment horizontal="center"/>
      <protection locked="0"/>
    </xf>
    <xf numFmtId="38" fontId="11" fillId="0" borderId="1" xfId="0" applyNumberFormat="1" applyFont="1" applyBorder="1" applyAlignment="1" applyProtection="1">
      <alignment horizontal="center"/>
      <protection locked="0"/>
    </xf>
    <xf numFmtId="38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shrinkToFit="1"/>
    </xf>
    <xf numFmtId="3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3" fontId="9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3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shrinkToFit="1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3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3" fontId="9" fillId="6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 applyProtection="1">
      <alignment horizontal="center" vertical="center" shrinkToFit="1"/>
      <protection locked="0"/>
    </xf>
    <xf numFmtId="3" fontId="10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6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3" fontId="9" fillId="4" borderId="4" xfId="0" applyNumberFormat="1" applyFont="1" applyFill="1" applyBorder="1" applyAlignment="1">
      <alignment horizontal="center" vertical="center" shrinkToFit="1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3" fontId="9" fillId="0" borderId="0" xfId="0" applyNumberFormat="1" applyFont="1" applyAlignment="1" applyProtection="1">
      <alignment horizontal="center" vertical="center" shrinkToFit="1"/>
      <protection locked="0"/>
    </xf>
    <xf numFmtId="3" fontId="9" fillId="0" borderId="5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horizontal="center" vertical="center" shrinkToFit="1"/>
    </xf>
    <xf numFmtId="0" fontId="9" fillId="5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 shrinkToFit="1"/>
    </xf>
    <xf numFmtId="3" fontId="9" fillId="4" borderId="10" xfId="0" applyNumberFormat="1" applyFont="1" applyFill="1" applyBorder="1" applyAlignment="1">
      <alignment horizontal="center" vertical="center" shrinkToFit="1"/>
    </xf>
    <xf numFmtId="3" fontId="9" fillId="5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 applyProtection="1">
      <alignment horizontal="center" vertical="center" shrinkToFit="1"/>
      <protection locked="0"/>
    </xf>
    <xf numFmtId="3" fontId="9" fillId="2" borderId="11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15" fillId="0" borderId="0" xfId="0" applyNumberFormat="1" applyFont="1" applyAlignment="1" applyProtection="1">
      <alignment horizontal="center" shrinkToFit="1"/>
      <protection locked="0"/>
    </xf>
    <xf numFmtId="0" fontId="15" fillId="0" borderId="0" xfId="0" applyFont="1" applyAlignment="1" applyProtection="1">
      <alignment horizontal="center" shrinkToFit="1"/>
      <protection locked="0"/>
    </xf>
    <xf numFmtId="0" fontId="15" fillId="3" borderId="0" xfId="0" applyFont="1" applyFill="1" applyProtection="1">
      <protection locked="0"/>
    </xf>
    <xf numFmtId="0" fontId="15" fillId="3" borderId="7" xfId="0" applyFont="1" applyFill="1" applyBorder="1" applyProtection="1">
      <protection locked="0"/>
    </xf>
    <xf numFmtId="0" fontId="15" fillId="3" borderId="7" xfId="0" applyFont="1" applyFill="1" applyBorder="1" applyAlignment="1" applyProtection="1">
      <alignment horizontal="center"/>
      <protection locked="0"/>
    </xf>
    <xf numFmtId="3" fontId="0" fillId="0" borderId="0" xfId="0" applyNumberFormat="1"/>
    <xf numFmtId="0" fontId="11" fillId="0" borderId="1" xfId="0" applyFont="1" applyBorder="1" applyAlignment="1" applyProtection="1">
      <alignment horizontal="center" vertical="center" shrinkToFit="1"/>
      <protection locked="0"/>
    </xf>
    <xf numFmtId="3" fontId="11" fillId="0" borderId="1" xfId="0" applyNumberFormat="1" applyFont="1" applyBorder="1" applyAlignment="1" applyProtection="1">
      <alignment horizontal="center" vertical="center" shrinkToFit="1"/>
      <protection locked="0"/>
    </xf>
    <xf numFmtId="3" fontId="4" fillId="3" borderId="0" xfId="0" applyNumberFormat="1" applyFont="1" applyFill="1" applyAlignment="1" applyProtection="1">
      <alignment horizontal="center"/>
      <protection locked="0"/>
    </xf>
    <xf numFmtId="3" fontId="5" fillId="3" borderId="0" xfId="0" applyNumberFormat="1" applyFont="1" applyFill="1" applyAlignment="1" applyProtection="1">
      <alignment horizontal="center" vertical="center" wrapText="1" readingOrder="2"/>
      <protection locked="0"/>
    </xf>
    <xf numFmtId="3" fontId="4" fillId="3" borderId="0" xfId="0" applyNumberFormat="1" applyFont="1" applyFill="1" applyAlignment="1">
      <alignment horizontal="center"/>
    </xf>
    <xf numFmtId="0" fontId="0" fillId="3" borderId="0" xfId="0" applyFill="1"/>
    <xf numFmtId="3" fontId="6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4" borderId="1" xfId="0" applyFont="1" applyFill="1" applyBorder="1" applyAlignment="1" applyProtection="1">
      <alignment horizontal="center" vertical="center" wrapText="1" readingOrder="2"/>
      <protection locked="0"/>
    </xf>
    <xf numFmtId="3" fontId="5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6" borderId="1" xfId="0" applyFont="1" applyFill="1" applyBorder="1" applyAlignment="1" applyProtection="1">
      <alignment horizontal="center" vertical="center" wrapText="1" readingOrder="2"/>
      <protection locked="0"/>
    </xf>
    <xf numFmtId="0" fontId="16" fillId="6" borderId="1" xfId="0" applyFont="1" applyFill="1" applyBorder="1" applyAlignment="1" applyProtection="1">
      <alignment horizontal="center" vertical="center" shrinkToFit="1" readingOrder="2"/>
      <protection locked="0"/>
    </xf>
    <xf numFmtId="3" fontId="16" fillId="6" borderId="1" xfId="0" applyNumberFormat="1" applyFont="1" applyFill="1" applyBorder="1" applyAlignment="1" applyProtection="1">
      <alignment horizontal="center"/>
      <protection locked="0"/>
    </xf>
    <xf numFmtId="38" fontId="16" fillId="6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wrapText="1" readingOrder="2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3" fontId="6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8" fontId="6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6" fillId="3" borderId="1" xfId="0" applyFont="1" applyFill="1" applyBorder="1" applyAlignment="1" applyProtection="1">
      <alignment horizontal="center" vertical="center" wrapText="1" shrinkToFit="1" readingOrder="2"/>
      <protection locked="0"/>
    </xf>
    <xf numFmtId="0" fontId="12" fillId="6" borderId="1" xfId="0" applyFont="1" applyFill="1" applyBorder="1" applyAlignment="1" applyProtection="1">
      <alignment horizontal="center" vertical="center" wrapText="1" readingOrder="2"/>
      <protection locked="0"/>
    </xf>
    <xf numFmtId="0" fontId="12" fillId="6" borderId="1" xfId="0" applyFont="1" applyFill="1" applyBorder="1" applyAlignment="1" applyProtection="1">
      <alignment horizontal="center" vertical="center" shrinkToFit="1" readingOrder="2"/>
      <protection locked="0"/>
    </xf>
    <xf numFmtId="3" fontId="11" fillId="6" borderId="1" xfId="0" applyNumberFormat="1" applyFont="1" applyFill="1" applyBorder="1" applyAlignment="1" applyProtection="1">
      <alignment horizontal="center"/>
      <protection locked="0"/>
    </xf>
    <xf numFmtId="38" fontId="11" fillId="6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 readingOrder="2"/>
    </xf>
    <xf numFmtId="3" fontId="6" fillId="3" borderId="1" xfId="0" applyNumberFormat="1" applyFont="1" applyFill="1" applyBorder="1" applyAlignment="1">
      <alignment horizontal="center" vertical="center" wrapText="1" readingOrder="2"/>
    </xf>
    <xf numFmtId="38" fontId="6" fillId="3" borderId="1" xfId="0" applyNumberFormat="1" applyFont="1" applyFill="1" applyBorder="1" applyAlignment="1">
      <alignment horizontal="center" vertical="center" wrapText="1" readingOrder="2"/>
    </xf>
    <xf numFmtId="0" fontId="12" fillId="0" borderId="5" xfId="0" applyFont="1" applyBorder="1" applyAlignment="1" applyProtection="1">
      <alignment horizontal="center" vertical="center" shrinkToFit="1" readingOrder="2"/>
      <protection locked="0"/>
    </xf>
    <xf numFmtId="0" fontId="6" fillId="6" borderId="1" xfId="0" applyFont="1" applyFill="1" applyBorder="1" applyAlignment="1" applyProtection="1">
      <alignment horizontal="center" vertical="center" wrapText="1" shrinkToFit="1" readingOrder="2"/>
      <protection locked="0"/>
    </xf>
    <xf numFmtId="3" fontId="12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3" borderId="1" xfId="0" applyFont="1" applyFill="1" applyBorder="1" applyAlignment="1" applyProtection="1">
      <alignment horizontal="center" vertical="center" shrinkToFit="1" readingOrder="2"/>
      <protection locked="0"/>
    </xf>
    <xf numFmtId="0" fontId="0" fillId="0" borderId="1" xfId="0" applyBorder="1"/>
    <xf numFmtId="3" fontId="4" fillId="3" borderId="1" xfId="0" applyNumberFormat="1" applyFont="1" applyFill="1" applyBorder="1" applyAlignment="1">
      <alignment horizontal="center"/>
    </xf>
    <xf numFmtId="0" fontId="19" fillId="0" borderId="1" xfId="0" applyFont="1" applyBorder="1" applyAlignment="1" applyProtection="1">
      <alignment horizontal="center" vertical="center" wrapText="1" shrinkToFit="1" readingOrder="2"/>
      <protection locked="0"/>
    </xf>
    <xf numFmtId="0" fontId="18" fillId="0" borderId="1" xfId="0" applyFont="1" applyBorder="1" applyAlignment="1" applyProtection="1">
      <alignment horizontal="center" vertical="center" wrapText="1" readingOrder="2"/>
      <protection locked="0"/>
    </xf>
    <xf numFmtId="0" fontId="18" fillId="0" borderId="1" xfId="0" applyFont="1" applyBorder="1" applyAlignment="1" applyProtection="1">
      <alignment horizontal="center" vertical="center" shrinkToFit="1" readingOrder="2"/>
      <protection locked="0"/>
    </xf>
    <xf numFmtId="0" fontId="20" fillId="0" borderId="0" xfId="0" applyFont="1"/>
    <xf numFmtId="0" fontId="6" fillId="6" borderId="1" xfId="0" applyFont="1" applyFill="1" applyBorder="1" applyAlignment="1" applyProtection="1">
      <alignment horizontal="center" vertical="center" shrinkToFit="1" readingOrder="2"/>
      <protection locked="0"/>
    </xf>
    <xf numFmtId="0" fontId="6" fillId="5" borderId="1" xfId="0" applyFont="1" applyFill="1" applyBorder="1" applyAlignment="1" applyProtection="1">
      <alignment horizontal="center" vertical="center" shrinkToFit="1" readingOrder="2"/>
      <protection locked="0"/>
    </xf>
    <xf numFmtId="0" fontId="12" fillId="3" borderId="1" xfId="0" applyFont="1" applyFill="1" applyBorder="1" applyAlignment="1" applyProtection="1">
      <alignment horizontal="center" vertical="center" readingOrder="2"/>
      <protection locked="0"/>
    </xf>
    <xf numFmtId="0" fontId="17" fillId="3" borderId="1" xfId="0" applyFont="1" applyFill="1" applyBorder="1" applyAlignment="1" applyProtection="1">
      <alignment horizontal="center" vertical="center" wrapText="1" readingOrder="2"/>
      <protection locked="0"/>
    </xf>
    <xf numFmtId="0" fontId="21" fillId="0" borderId="0" xfId="0" applyFont="1"/>
    <xf numFmtId="0" fontId="4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23" fillId="0" borderId="0" xfId="0" applyFont="1"/>
    <xf numFmtId="0" fontId="5" fillId="7" borderId="1" xfId="0" applyFont="1" applyFill="1" applyBorder="1" applyAlignment="1">
      <alignment horizontal="center" vertical="center" readingOrder="2"/>
    </xf>
    <xf numFmtId="38" fontId="6" fillId="7" borderId="1" xfId="0" applyNumberFormat="1" applyFont="1" applyFill="1" applyBorder="1" applyAlignment="1">
      <alignment horizontal="center" vertical="center" readingOrder="2"/>
    </xf>
    <xf numFmtId="0" fontId="5" fillId="6" borderId="1" xfId="0" applyFont="1" applyFill="1" applyBorder="1" applyAlignment="1" applyProtection="1">
      <alignment horizontal="center" vertical="center" readingOrder="2"/>
      <protection locked="0"/>
    </xf>
    <xf numFmtId="38" fontId="6" fillId="6" borderId="1" xfId="0" applyNumberFormat="1" applyFont="1" applyFill="1" applyBorder="1" applyAlignment="1" applyProtection="1">
      <alignment horizontal="center" vertical="center" readingOrder="2"/>
      <protection locked="0"/>
    </xf>
    <xf numFmtId="0" fontId="5" fillId="5" borderId="1" xfId="0" applyFont="1" applyFill="1" applyBorder="1" applyAlignment="1" applyProtection="1">
      <alignment horizontal="center" vertical="center" readingOrder="2"/>
      <protection locked="0"/>
    </xf>
    <xf numFmtId="38" fontId="6" fillId="5" borderId="1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" xfId="0" applyFont="1" applyBorder="1" applyAlignment="1" applyProtection="1">
      <alignment horizontal="center" vertical="center" readingOrder="2"/>
      <protection locked="0"/>
    </xf>
    <xf numFmtId="38" fontId="12" fillId="3" borderId="1" xfId="0" applyNumberFormat="1" applyFont="1" applyFill="1" applyBorder="1" applyAlignment="1" applyProtection="1">
      <alignment horizontal="center" vertical="center" readingOrder="2"/>
      <protection locked="0"/>
    </xf>
    <xf numFmtId="38" fontId="6" fillId="4" borderId="1" xfId="0" applyNumberFormat="1" applyFont="1" applyFill="1" applyBorder="1" applyAlignment="1">
      <alignment horizontal="center" vertical="center" readingOrder="2"/>
    </xf>
    <xf numFmtId="0" fontId="6" fillId="3" borderId="0" xfId="0" applyFont="1" applyFill="1" applyAlignment="1">
      <alignment horizontal="center" vertical="center" readingOrder="2"/>
    </xf>
    <xf numFmtId="38" fontId="6" fillId="3" borderId="0" xfId="0" applyNumberFormat="1" applyFont="1" applyFill="1" applyAlignment="1">
      <alignment horizontal="center" vertical="center" readingOrder="2"/>
    </xf>
    <xf numFmtId="3" fontId="22" fillId="4" borderId="1" xfId="0" applyNumberFormat="1" applyFont="1" applyFill="1" applyBorder="1" applyAlignment="1" applyProtection="1">
      <alignment horizontal="center" vertical="center" readingOrder="2"/>
      <protection locked="0"/>
    </xf>
    <xf numFmtId="0" fontId="22" fillId="3" borderId="1" xfId="0" applyFont="1" applyFill="1" applyBorder="1" applyAlignment="1" applyProtection="1">
      <alignment horizontal="center" vertical="center" wrapText="1" readingOrder="2"/>
      <protection locked="0"/>
    </xf>
    <xf numFmtId="0" fontId="22" fillId="3" borderId="1" xfId="0" applyFont="1" applyFill="1" applyBorder="1" applyAlignment="1" applyProtection="1">
      <alignment horizontal="center" vertical="center" wrapText="1" shrinkToFit="1" readingOrder="2"/>
      <protection locked="0"/>
    </xf>
    <xf numFmtId="3" fontId="22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8" fontId="22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3" borderId="1" xfId="0" applyFont="1" applyFill="1" applyBorder="1" applyAlignment="1" applyProtection="1">
      <alignment horizontal="center" vertical="center" wrapText="1" shrinkToFit="1" readingOrder="2"/>
      <protection locked="0"/>
    </xf>
    <xf numFmtId="3" fontId="17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8" fontId="25" fillId="3" borderId="1" xfId="0" applyNumberFormat="1" applyFont="1" applyFill="1" applyBorder="1" applyAlignment="1" applyProtection="1">
      <alignment horizontal="center" vertical="center"/>
      <protection locked="0"/>
    </xf>
    <xf numFmtId="3" fontId="25" fillId="3" borderId="1" xfId="0" applyNumberFormat="1" applyFont="1" applyFill="1" applyBorder="1" applyAlignment="1" applyProtection="1">
      <alignment horizontal="center" vertical="center"/>
      <protection locked="0"/>
    </xf>
    <xf numFmtId="38" fontId="25" fillId="3" borderId="1" xfId="0" applyNumberFormat="1" applyFont="1" applyFill="1" applyBorder="1" applyAlignment="1" applyProtection="1">
      <alignment horizontal="center"/>
      <protection locked="0"/>
    </xf>
    <xf numFmtId="3" fontId="25" fillId="3" borderId="1" xfId="0" applyNumberFormat="1" applyFont="1" applyFill="1" applyBorder="1" applyAlignment="1" applyProtection="1">
      <alignment horizontal="center"/>
      <protection locked="0"/>
    </xf>
    <xf numFmtId="38" fontId="24" fillId="3" borderId="1" xfId="0" applyNumberFormat="1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 readingOrder="2"/>
      <protection locked="0"/>
    </xf>
    <xf numFmtId="0" fontId="17" fillId="0" borderId="1" xfId="0" applyFont="1" applyBorder="1" applyAlignment="1" applyProtection="1">
      <alignment horizontal="center" vertical="center" shrinkToFit="1" readingOrder="2"/>
      <protection locked="0"/>
    </xf>
    <xf numFmtId="3" fontId="17" fillId="0" borderId="1" xfId="0" applyNumberFormat="1" applyFont="1" applyBorder="1" applyAlignment="1" applyProtection="1">
      <alignment horizontal="center" vertical="center" wrapText="1" readingOrder="2"/>
      <protection locked="0"/>
    </xf>
    <xf numFmtId="3" fontId="25" fillId="0" borderId="1" xfId="0" applyNumberFormat="1" applyFont="1" applyBorder="1" applyAlignment="1" applyProtection="1">
      <alignment horizontal="center"/>
      <protection locked="0"/>
    </xf>
    <xf numFmtId="3" fontId="18" fillId="0" borderId="1" xfId="0" applyNumberFormat="1" applyFont="1" applyBorder="1" applyAlignment="1" applyProtection="1">
      <alignment horizontal="center" vertical="center" wrapText="1" readingOrder="2"/>
      <protection locked="0"/>
    </xf>
    <xf numFmtId="3" fontId="24" fillId="0" borderId="1" xfId="0" applyNumberFormat="1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 vertical="center" wrapText="1" readingOrder="2"/>
      <protection locked="0"/>
    </xf>
    <xf numFmtId="0" fontId="19" fillId="0" borderId="1" xfId="0" applyFont="1" applyBorder="1" applyAlignment="1" applyProtection="1">
      <alignment horizontal="center" vertical="center" shrinkToFit="1" readingOrder="2"/>
      <protection locked="0"/>
    </xf>
    <xf numFmtId="3" fontId="19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9" fillId="0" borderId="1" xfId="0" applyNumberFormat="1" applyFont="1" applyBorder="1" applyAlignment="1" applyProtection="1">
      <alignment horizontal="center" vertical="center" wrapText="1" readingOrder="2"/>
      <protection locked="0"/>
    </xf>
    <xf numFmtId="38" fontId="26" fillId="3" borderId="1" xfId="0" applyNumberFormat="1" applyFont="1" applyFill="1" applyBorder="1" applyAlignment="1" applyProtection="1">
      <alignment horizontal="center"/>
      <protection locked="0"/>
    </xf>
    <xf numFmtId="3" fontId="26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/>
    <xf numFmtId="0" fontId="28" fillId="0" borderId="1" xfId="0" applyFont="1" applyBorder="1" applyAlignment="1" applyProtection="1">
      <alignment horizontal="center" vertical="center" wrapText="1" readingOrder="2"/>
      <protection locked="0"/>
    </xf>
    <xf numFmtId="0" fontId="28" fillId="0" borderId="1" xfId="0" applyFont="1" applyBorder="1" applyAlignment="1" applyProtection="1">
      <alignment horizontal="center" vertical="center" shrinkToFit="1" readingOrder="2"/>
      <protection locked="0"/>
    </xf>
    <xf numFmtId="3" fontId="28" fillId="0" borderId="1" xfId="0" applyNumberFormat="1" applyFont="1" applyBorder="1" applyAlignment="1" applyProtection="1">
      <alignment horizontal="center" vertical="center" wrapText="1" readingOrder="2"/>
      <protection locked="0"/>
    </xf>
    <xf numFmtId="38" fontId="29" fillId="3" borderId="1" xfId="0" applyNumberFormat="1" applyFont="1" applyFill="1" applyBorder="1" applyAlignment="1" applyProtection="1">
      <alignment horizontal="center"/>
      <protection locked="0"/>
    </xf>
    <xf numFmtId="3" fontId="29" fillId="0" borderId="1" xfId="0" applyNumberFormat="1" applyFont="1" applyBorder="1" applyAlignment="1" applyProtection="1">
      <alignment horizontal="center"/>
      <protection locked="0"/>
    </xf>
    <xf numFmtId="0" fontId="30" fillId="0" borderId="0" xfId="0" applyFont="1"/>
    <xf numFmtId="0" fontId="31" fillId="0" borderId="1" xfId="0" applyFont="1" applyBorder="1" applyAlignment="1" applyProtection="1">
      <alignment horizontal="center" vertical="center" shrinkToFit="1"/>
      <protection locked="0"/>
    </xf>
    <xf numFmtId="3" fontId="11" fillId="3" borderId="1" xfId="0" applyNumberFormat="1" applyFont="1" applyFill="1" applyBorder="1" applyAlignment="1" applyProtection="1">
      <alignment horizontal="center" vertical="center" shrinkToFit="1"/>
      <protection locked="0"/>
    </xf>
    <xf numFmtId="3" fontId="23" fillId="0" borderId="0" xfId="0" applyNumberFormat="1" applyFont="1"/>
    <xf numFmtId="0" fontId="8" fillId="0" borderId="1" xfId="0" applyFont="1" applyBorder="1" applyAlignment="1" applyProtection="1">
      <alignment horizontal="center" vertical="center" shrinkToFit="1"/>
      <protection locked="0"/>
    </xf>
    <xf numFmtId="3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shrinkToFit="1"/>
    </xf>
    <xf numFmtId="3" fontId="11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3" fontId="11" fillId="4" borderId="1" xfId="0" applyNumberFormat="1" applyFont="1" applyFill="1" applyBorder="1" applyAlignment="1">
      <alignment horizontal="center" vertical="center" shrinkToFit="1"/>
    </xf>
    <xf numFmtId="0" fontId="33" fillId="0" borderId="0" xfId="0" applyFont="1" applyAlignment="1">
      <alignment horizontal="right" wrapText="1"/>
    </xf>
    <xf numFmtId="0" fontId="33" fillId="4" borderId="1" xfId="0" applyFont="1" applyFill="1" applyBorder="1" applyAlignment="1">
      <alignment horizontal="center" vertical="center" wrapText="1"/>
    </xf>
    <xf numFmtId="3" fontId="33" fillId="4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3" fontId="33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 readingOrder="2"/>
    </xf>
    <xf numFmtId="3" fontId="33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3" fontId="33" fillId="4" borderId="1" xfId="0" applyNumberFormat="1" applyFont="1" applyFill="1" applyBorder="1" applyAlignment="1">
      <alignment horizontal="center" vertical="center"/>
    </xf>
    <xf numFmtId="3" fontId="33" fillId="4" borderId="1" xfId="0" applyNumberFormat="1" applyFont="1" applyFill="1" applyBorder="1" applyAlignment="1">
      <alignment horizontal="center"/>
    </xf>
    <xf numFmtId="3" fontId="34" fillId="8" borderId="1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3" fontId="36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right" vertical="center"/>
    </xf>
    <xf numFmtId="3" fontId="34" fillId="0" borderId="1" xfId="0" applyNumberFormat="1" applyFont="1" applyBorder="1" applyAlignment="1" applyProtection="1">
      <alignment horizontal="center" vertical="center"/>
      <protection locked="0"/>
    </xf>
    <xf numFmtId="3" fontId="34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right" vertical="center"/>
    </xf>
    <xf numFmtId="3" fontId="36" fillId="0" borderId="1" xfId="0" applyNumberFormat="1" applyFont="1" applyBorder="1" applyAlignment="1">
      <alignment horizontal="center" vertical="center"/>
    </xf>
    <xf numFmtId="3" fontId="36" fillId="0" borderId="1" xfId="0" applyNumberFormat="1" applyFont="1" applyBorder="1" applyAlignment="1">
      <alignment horizontal="right" vertic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shrinkToFit="1"/>
    </xf>
    <xf numFmtId="3" fontId="33" fillId="0" borderId="0" xfId="0" applyNumberFormat="1" applyFont="1" applyAlignment="1">
      <alignment horizontal="right"/>
    </xf>
    <xf numFmtId="0" fontId="38" fillId="0" borderId="0" xfId="0" applyFont="1" applyAlignment="1">
      <alignment vertical="center" readingOrder="2"/>
    </xf>
    <xf numFmtId="0" fontId="38" fillId="0" borderId="0" xfId="0" applyFont="1" applyAlignment="1">
      <alignment horizontal="center" vertical="center" readingOrder="2"/>
    </xf>
    <xf numFmtId="0" fontId="23" fillId="0" borderId="0" xfId="0" applyFont="1" applyAlignment="1">
      <alignment horizontal="center" readingOrder="2"/>
    </xf>
    <xf numFmtId="0" fontId="0" fillId="0" borderId="0" xfId="0" applyAlignment="1">
      <alignment horizontal="center"/>
    </xf>
    <xf numFmtId="0" fontId="23" fillId="0" borderId="15" xfId="0" applyFont="1" applyBorder="1" applyAlignment="1">
      <alignment horizontal="center" readingOrder="2"/>
    </xf>
    <xf numFmtId="0" fontId="23" fillId="0" borderId="16" xfId="0" applyFont="1" applyBorder="1" applyAlignment="1">
      <alignment horizontal="center" readingOrder="2"/>
    </xf>
    <xf numFmtId="0" fontId="0" fillId="0" borderId="16" xfId="0" applyBorder="1" applyAlignment="1">
      <alignment horizontal="center"/>
    </xf>
    <xf numFmtId="0" fontId="23" fillId="0" borderId="17" xfId="0" applyFont="1" applyBorder="1" applyAlignment="1">
      <alignment horizontal="center" readingOrder="2"/>
    </xf>
    <xf numFmtId="0" fontId="40" fillId="0" borderId="18" xfId="0" applyFont="1" applyBorder="1" applyAlignment="1">
      <alignment horizontal="center" readingOrder="2"/>
    </xf>
    <xf numFmtId="0" fontId="40" fillId="0" borderId="0" xfId="0" applyFont="1" applyAlignment="1">
      <alignment horizontal="center" readingOrder="2"/>
    </xf>
    <xf numFmtId="0" fontId="40" fillId="0" borderId="0" xfId="0" applyFont="1" applyAlignment="1">
      <alignment horizontal="center"/>
    </xf>
    <xf numFmtId="0" fontId="40" fillId="0" borderId="19" xfId="0" applyFont="1" applyBorder="1" applyAlignment="1">
      <alignment horizontal="center" readingOrder="2"/>
    </xf>
    <xf numFmtId="0" fontId="23" fillId="0" borderId="20" xfId="0" applyFont="1" applyBorder="1" applyAlignment="1">
      <alignment horizontal="center" readingOrder="2"/>
    </xf>
    <xf numFmtId="0" fontId="23" fillId="0" borderId="21" xfId="0" applyFont="1" applyBorder="1" applyAlignment="1">
      <alignment horizontal="center" readingOrder="2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 readingOrder="2"/>
    </xf>
    <xf numFmtId="0" fontId="23" fillId="0" borderId="23" xfId="0" applyFont="1" applyBorder="1" applyAlignment="1">
      <alignment horizontal="center" readingOrder="2"/>
    </xf>
    <xf numFmtId="0" fontId="42" fillId="0" borderId="18" xfId="0" applyFont="1" applyBorder="1" applyAlignment="1">
      <alignment horizontal="center" readingOrder="2"/>
    </xf>
    <xf numFmtId="0" fontId="43" fillId="0" borderId="19" xfId="0" applyFont="1" applyBorder="1" applyAlignment="1">
      <alignment horizontal="center" readingOrder="2"/>
    </xf>
    <xf numFmtId="0" fontId="44" fillId="0" borderId="18" xfId="0" applyFont="1" applyBorder="1" applyAlignment="1">
      <alignment readingOrder="2"/>
    </xf>
    <xf numFmtId="0" fontId="44" fillId="0" borderId="0" xfId="0" applyFont="1" applyAlignment="1">
      <alignment readingOrder="2"/>
    </xf>
    <xf numFmtId="0" fontId="23" fillId="0" borderId="19" xfId="0" applyFont="1" applyBorder="1" applyAlignment="1">
      <alignment horizontal="center" readingOrder="2"/>
    </xf>
    <xf numFmtId="0" fontId="23" fillId="0" borderId="18" xfId="0" applyFont="1" applyBorder="1" applyAlignment="1">
      <alignment horizontal="center" readingOrder="2"/>
    </xf>
    <xf numFmtId="0" fontId="45" fillId="0" borderId="0" xfId="0" applyFont="1" applyAlignment="1">
      <alignment horizontal="left" readingOrder="2"/>
    </xf>
    <xf numFmtId="0" fontId="23" fillId="0" borderId="19" xfId="0" applyFont="1" applyBorder="1" applyAlignment="1" applyProtection="1">
      <alignment horizontal="right" readingOrder="2"/>
      <protection locked="0"/>
    </xf>
    <xf numFmtId="0" fontId="46" fillId="0" borderId="18" xfId="0" applyFont="1" applyBorder="1" applyAlignment="1">
      <alignment readingOrder="2"/>
    </xf>
    <xf numFmtId="0" fontId="46" fillId="0" borderId="0" xfId="0" applyFont="1" applyAlignment="1">
      <alignment readingOrder="2"/>
    </xf>
    <xf numFmtId="0" fontId="47" fillId="0" borderId="28" xfId="0" applyFont="1" applyBorder="1" applyAlignment="1">
      <alignment vertical="center" wrapText="1" readingOrder="2"/>
    </xf>
    <xf numFmtId="0" fontId="47" fillId="0" borderId="29" xfId="0" applyFont="1" applyBorder="1" applyAlignment="1">
      <alignment vertical="center" wrapText="1" readingOrder="2"/>
    </xf>
    <xf numFmtId="0" fontId="23" fillId="0" borderId="29" xfId="0" applyFont="1" applyBorder="1" applyAlignment="1">
      <alignment horizontal="center" readingOrder="2"/>
    </xf>
    <xf numFmtId="0" fontId="23" fillId="0" borderId="30" xfId="0" applyFont="1" applyBorder="1" applyAlignment="1">
      <alignment horizontal="center" readingOrder="2"/>
    </xf>
    <xf numFmtId="0" fontId="42" fillId="0" borderId="0" xfId="0" applyFont="1" applyAlignment="1">
      <alignment horizontal="center" readingOrder="2"/>
    </xf>
    <xf numFmtId="0" fontId="50" fillId="0" borderId="0" xfId="0" applyFont="1" applyAlignment="1">
      <alignment horizontal="center" readingOrder="2"/>
    </xf>
    <xf numFmtId="49" fontId="6" fillId="5" borderId="4" xfId="0" applyNumberFormat="1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center" vertical="center" wrapText="1" readingOrder="2"/>
    </xf>
    <xf numFmtId="3" fontId="6" fillId="5" borderId="1" xfId="0" applyNumberFormat="1" applyFont="1" applyFill="1" applyBorder="1" applyAlignment="1">
      <alignment horizontal="center" vertical="center" wrapText="1" readingOrder="2"/>
    </xf>
    <xf numFmtId="49" fontId="12" fillId="0" borderId="4" xfId="0" applyNumberFormat="1" applyFont="1" applyBorder="1" applyAlignment="1">
      <alignment horizontal="center" vertical="center" wrapText="1" readingOrder="2"/>
    </xf>
    <xf numFmtId="0" fontId="12" fillId="0" borderId="1" xfId="0" applyFont="1" applyBorder="1" applyAlignment="1">
      <alignment horizontal="center" vertical="center" wrapText="1" readingOrder="2"/>
    </xf>
    <xf numFmtId="3" fontId="11" fillId="0" borderId="33" xfId="0" applyNumberFormat="1" applyFont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shrinkToFit="1" readingOrder="2"/>
    </xf>
    <xf numFmtId="3" fontId="11" fillId="0" borderId="3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 readingOrder="2"/>
    </xf>
    <xf numFmtId="0" fontId="6" fillId="5" borderId="4" xfId="0" applyFont="1" applyFill="1" applyBorder="1" applyAlignment="1">
      <alignment horizontal="center" vertical="center" shrinkToFit="1" readingOrder="2"/>
    </xf>
    <xf numFmtId="3" fontId="6" fillId="5" borderId="31" xfId="0" applyNumberFormat="1" applyFont="1" applyFill="1" applyBorder="1" applyAlignment="1">
      <alignment horizontal="center" vertical="center" wrapText="1" readingOrder="2"/>
    </xf>
    <xf numFmtId="0" fontId="12" fillId="0" borderId="4" xfId="0" applyFont="1" applyBorder="1" applyAlignment="1">
      <alignment horizontal="center" vertical="center" wrapText="1" readingOrder="2"/>
    </xf>
    <xf numFmtId="3" fontId="7" fillId="4" borderId="2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shrinkToFit="1"/>
    </xf>
    <xf numFmtId="3" fontId="5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3" fontId="4" fillId="0" borderId="0" xfId="0" applyNumberFormat="1" applyFont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readingOrder="2"/>
    </xf>
    <xf numFmtId="49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 readingOrder="2"/>
    </xf>
    <xf numFmtId="49" fontId="7" fillId="6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center" vertical="center" wrapText="1" readingOrder="2"/>
    </xf>
    <xf numFmtId="49" fontId="6" fillId="6" borderId="1" xfId="0" applyNumberFormat="1" applyFont="1" applyFill="1" applyBorder="1" applyAlignment="1" applyProtection="1">
      <alignment horizontal="center" vertical="center" wrapText="1" readingOrder="2"/>
      <protection locked="0"/>
    </xf>
    <xf numFmtId="49" fontId="12" fillId="0" borderId="1" xfId="0" applyNumberFormat="1" applyFont="1" applyBorder="1" applyAlignment="1" applyProtection="1">
      <alignment horizontal="center" vertical="center" wrapText="1" readingOrder="2"/>
      <protection locked="0"/>
    </xf>
    <xf numFmtId="0" fontId="53" fillId="6" borderId="1" xfId="0" applyFont="1" applyFill="1" applyBorder="1" applyAlignment="1" applyProtection="1">
      <alignment horizontal="center" vertical="center" shrinkToFit="1" readingOrder="2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wrapText="1" readingOrder="2"/>
    </xf>
    <xf numFmtId="3" fontId="22" fillId="4" borderId="32" xfId="0" applyNumberFormat="1" applyFont="1" applyFill="1" applyBorder="1" applyAlignment="1">
      <alignment horizontal="center" vertical="center" wrapText="1" readingOrder="2"/>
    </xf>
    <xf numFmtId="3" fontId="22" fillId="4" borderId="3" xfId="0" applyNumberFormat="1" applyFont="1" applyFill="1" applyBorder="1" applyAlignment="1">
      <alignment horizontal="center" vertical="center" wrapText="1" readingOrder="2"/>
    </xf>
    <xf numFmtId="3" fontId="22" fillId="4" borderId="3" xfId="0" applyNumberFormat="1" applyFont="1" applyFill="1" applyBorder="1" applyAlignment="1">
      <alignment horizontal="center" vertical="center" readingOrder="2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3" fontId="8" fillId="4" borderId="13" xfId="0" applyNumberFormat="1" applyFont="1" applyFill="1" applyBorder="1" applyAlignment="1">
      <alignment horizontal="center" vertical="center" wrapText="1" shrinkToFit="1"/>
    </xf>
    <xf numFmtId="3" fontId="8" fillId="4" borderId="12" xfId="0" applyNumberFormat="1" applyFont="1" applyFill="1" applyBorder="1" applyAlignment="1">
      <alignment horizontal="center" vertical="center" shrinkToFit="1"/>
    </xf>
    <xf numFmtId="3" fontId="8" fillId="4" borderId="8" xfId="0" applyNumberFormat="1" applyFont="1" applyFill="1" applyBorder="1" applyAlignment="1">
      <alignment horizontal="center" vertical="center" wrapText="1" shrinkToFit="1"/>
    </xf>
    <xf numFmtId="3" fontId="8" fillId="4" borderId="6" xfId="0" applyNumberFormat="1" applyFont="1" applyFill="1" applyBorder="1" applyAlignment="1">
      <alignment horizontal="center" vertical="center" wrapText="1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3" fontId="8" fillId="4" borderId="14" xfId="0" applyNumberFormat="1" applyFont="1" applyFill="1" applyBorder="1" applyAlignment="1">
      <alignment horizontal="center" vertical="center" wrapText="1" shrinkToFit="1"/>
    </xf>
    <xf numFmtId="3" fontId="8" fillId="4" borderId="7" xfId="0" applyNumberFormat="1" applyFont="1" applyFill="1" applyBorder="1" applyAlignment="1">
      <alignment horizontal="center" vertical="center" wrapText="1" shrinkToFit="1"/>
    </xf>
    <xf numFmtId="3" fontId="14" fillId="0" borderId="14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 wrapText="1" readingOrder="2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 readingOrder="2"/>
      <protection locked="0"/>
    </xf>
    <xf numFmtId="3" fontId="6" fillId="4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6" fillId="4" borderId="1" xfId="0" applyNumberFormat="1" applyFont="1" applyFill="1" applyBorder="1" applyAlignment="1" applyProtection="1">
      <alignment horizontal="center" vertical="center" readingOrder="2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3" fontId="14" fillId="0" borderId="7" xfId="0" applyNumberFormat="1" applyFont="1" applyBorder="1" applyAlignment="1" applyProtection="1">
      <alignment horizontal="center"/>
      <protection locked="0"/>
    </xf>
    <xf numFmtId="3" fontId="13" fillId="3" borderId="0" xfId="0" applyNumberFormat="1" applyFont="1" applyFill="1" applyAlignment="1" applyProtection="1">
      <alignment horizontal="center" vertical="center" readingOrder="2"/>
      <protection locked="0"/>
    </xf>
    <xf numFmtId="0" fontId="6" fillId="4" borderId="1" xfId="0" applyFont="1" applyFill="1" applyBorder="1" applyAlignment="1">
      <alignment horizontal="center" vertical="center" readingOrder="2"/>
    </xf>
    <xf numFmtId="0" fontId="14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>
      <alignment horizontal="right" readingOrder="2"/>
    </xf>
    <xf numFmtId="0" fontId="38" fillId="0" borderId="0" xfId="0" applyFont="1" applyAlignment="1">
      <alignment horizontal="center" vertical="center" readingOrder="2"/>
    </xf>
    <xf numFmtId="0" fontId="39" fillId="0" borderId="0" xfId="0" applyFont="1" applyAlignment="1">
      <alignment horizontal="center" vertical="center" readingOrder="2"/>
    </xf>
    <xf numFmtId="0" fontId="34" fillId="0" borderId="1" xfId="0" applyFont="1" applyBorder="1" applyAlignment="1">
      <alignment horizontal="center" vertical="center" wrapText="1" readingOrder="2"/>
    </xf>
    <xf numFmtId="0" fontId="34" fillId="8" borderId="1" xfId="0" applyFont="1" applyFill="1" applyBorder="1" applyAlignment="1">
      <alignment horizontal="center" vertical="center" readingOrder="2"/>
    </xf>
    <xf numFmtId="0" fontId="37" fillId="0" borderId="0" xfId="0" applyFont="1" applyAlignment="1">
      <alignment horizontal="right" indent="1"/>
    </xf>
    <xf numFmtId="0" fontId="36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 readingOrder="2"/>
    </xf>
    <xf numFmtId="0" fontId="41" fillId="0" borderId="24" xfId="0" applyFont="1" applyBorder="1" applyAlignment="1" applyProtection="1">
      <alignment horizontal="center" readingOrder="2"/>
      <protection locked="0"/>
    </xf>
    <xf numFmtId="0" fontId="41" fillId="0" borderId="25" xfId="0" applyFont="1" applyBorder="1" applyAlignment="1" applyProtection="1">
      <alignment horizontal="center" readingOrder="2"/>
      <protection locked="0"/>
    </xf>
    <xf numFmtId="0" fontId="41" fillId="0" borderId="26" xfId="0" applyFont="1" applyBorder="1" applyAlignment="1" applyProtection="1">
      <alignment horizontal="center" readingOrder="2"/>
      <protection locked="0"/>
    </xf>
    <xf numFmtId="0" fontId="43" fillId="0" borderId="27" xfId="0" applyFont="1" applyBorder="1" applyAlignment="1" applyProtection="1">
      <alignment horizontal="center" vertical="top" readingOrder="2"/>
      <protection locked="0"/>
    </xf>
    <xf numFmtId="0" fontId="43" fillId="0" borderId="0" xfId="0" applyFont="1" applyAlignment="1" applyProtection="1">
      <alignment horizontal="center" vertical="top" readingOrder="2"/>
      <protection locked="0"/>
    </xf>
    <xf numFmtId="0" fontId="48" fillId="0" borderId="16" xfId="0" applyFont="1" applyBorder="1" applyAlignment="1">
      <alignment horizontal="right" indent="4" readingOrder="2"/>
    </xf>
    <xf numFmtId="165" fontId="22" fillId="4" borderId="3" xfId="0" applyNumberFormat="1" applyFont="1" applyFill="1" applyBorder="1" applyAlignment="1">
      <alignment horizontal="center" vertical="center" wrapText="1" readingOrder="2"/>
    </xf>
    <xf numFmtId="165" fontId="22" fillId="4" borderId="5" xfId="0" applyNumberFormat="1" applyFont="1" applyFill="1" applyBorder="1" applyAlignment="1">
      <alignment horizontal="center" vertical="center" wrapText="1" readingOrder="2"/>
    </xf>
    <xf numFmtId="3" fontId="22" fillId="4" borderId="31" xfId="0" applyNumberFormat="1" applyFont="1" applyFill="1" applyBorder="1" applyAlignment="1">
      <alignment horizontal="center" vertical="center" readingOrder="2"/>
    </xf>
    <xf numFmtId="3" fontId="22" fillId="4" borderId="1" xfId="0" applyNumberFormat="1" applyFont="1" applyFill="1" applyBorder="1" applyAlignment="1">
      <alignment horizontal="center" vertical="center" readingOrder="2"/>
    </xf>
    <xf numFmtId="0" fontId="22" fillId="4" borderId="3" xfId="0" applyFont="1" applyFill="1" applyBorder="1" applyAlignment="1">
      <alignment horizontal="center" vertical="center" wrapText="1" readingOrder="2"/>
    </xf>
    <xf numFmtId="0" fontId="22" fillId="4" borderId="5" xfId="0" applyFont="1" applyFill="1" applyBorder="1" applyAlignment="1">
      <alignment horizontal="center" vertical="center" wrapText="1" readingOrder="2"/>
    </xf>
    <xf numFmtId="0" fontId="22" fillId="4" borderId="4" xfId="0" applyFont="1" applyFill="1" applyBorder="1" applyAlignment="1">
      <alignment horizontal="center" vertical="center" wrapText="1" readingOrder="2"/>
    </xf>
    <xf numFmtId="3" fontId="22" fillId="4" borderId="31" xfId="0" applyNumberFormat="1" applyFont="1" applyFill="1" applyBorder="1" applyAlignment="1">
      <alignment horizontal="center" vertical="center" wrapText="1" readingOrder="2"/>
    </xf>
    <xf numFmtId="3" fontId="22" fillId="4" borderId="1" xfId="0" applyNumberFormat="1" applyFont="1" applyFill="1" applyBorder="1" applyAlignment="1">
      <alignment horizontal="center" vertical="center" wrapText="1" readingOrder="2"/>
    </xf>
    <xf numFmtId="3" fontId="22" fillId="4" borderId="3" xfId="0" applyNumberFormat="1" applyFont="1" applyFill="1" applyBorder="1" applyAlignment="1">
      <alignment horizontal="center" vertical="center" wrapText="1" readingOrder="2"/>
    </xf>
    <xf numFmtId="3" fontId="22" fillId="4" borderId="5" xfId="0" applyNumberFormat="1" applyFont="1" applyFill="1" applyBorder="1" applyAlignment="1">
      <alignment horizontal="center" vertical="center" wrapText="1" readingOrder="2"/>
    </xf>
    <xf numFmtId="3" fontId="22" fillId="4" borderId="4" xfId="0" applyNumberFormat="1" applyFont="1" applyFill="1" applyBorder="1" applyAlignment="1">
      <alignment horizontal="center" vertical="center" wrapText="1" readingOrder="2"/>
    </xf>
    <xf numFmtId="0" fontId="7" fillId="4" borderId="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 readingOrder="2"/>
    </xf>
    <xf numFmtId="3" fontId="6" fillId="4" borderId="1" xfId="0" applyNumberFormat="1" applyFont="1" applyFill="1" applyBorder="1" applyAlignment="1">
      <alignment horizontal="center" vertical="center" readingOrder="2"/>
    </xf>
    <xf numFmtId="49" fontId="6" fillId="4" borderId="1" xfId="0" applyNumberFormat="1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7" fillId="4" borderId="1" xfId="0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/>
      <protection locked="0"/>
    </xf>
    <xf numFmtId="3" fontId="15" fillId="0" borderId="0" xfId="0" applyNumberFormat="1" applyFont="1" applyAlignment="1" applyProtection="1">
      <alignment horizontal="center"/>
      <protection locked="0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2</xdr:col>
          <xdr:colOff>438150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1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حذف اطلاعات مصوب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2</xdr:col>
          <xdr:colOff>717550</xdr:colOff>
          <xdr:row>4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1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ثبت بودجه صوب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6;&#1608;&#1583;&#1580;&#1607;%201402/&#1576;&#1608;&#1583;&#1580;&#1607;%2014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-1-خلاصه كل بودجه"/>
      <sheetName val="روكش"/>
      <sheetName val="2-2-پيش بيني منابع درآمدي  "/>
      <sheetName val="3-ماموريت و برنامه "/>
      <sheetName val="3-1-ماموريت.برنامه.خدمت"/>
      <sheetName val="3-2-ماموريت.برنامه.طرح.پروژه"/>
      <sheetName val="3-3-اطلاعات پروژه‌‌ "/>
      <sheetName val="4-مصارف بتفكيك فصول اقتصادي "/>
      <sheetName val="5-مشخصات واگذاري دارايي مالي"/>
      <sheetName val="5-1-تملك  مالي به تفكيك "/>
      <sheetName val="5-2-منابع تملك مالي  "/>
      <sheetName val="6-‌تعهدات ‌قطعي سنواتي "/>
      <sheetName val="فلوچارت "/>
      <sheetName val="Sheet1"/>
      <sheetName val="بودجه 1402"/>
    </sheetNames>
    <definedNames>
      <definedName name="Macro7"/>
      <definedName name="Macro8"/>
    </definedNames>
    <sheetDataSet>
      <sheetData sheetId="0"/>
      <sheetData sheetId="1"/>
      <sheetData sheetId="2">
        <row r="5">
          <cell r="H5">
            <v>3005660000</v>
          </cell>
        </row>
        <row r="72">
          <cell r="H72">
            <v>50200000</v>
          </cell>
        </row>
        <row r="84">
          <cell r="H84">
            <v>124300000</v>
          </cell>
        </row>
        <row r="105">
          <cell r="H105">
            <v>25000000</v>
          </cell>
        </row>
        <row r="127">
          <cell r="H127">
            <v>2000000</v>
          </cell>
        </row>
        <row r="134">
          <cell r="H134">
            <v>1367840000</v>
          </cell>
        </row>
        <row r="153">
          <cell r="H153">
            <v>902000000</v>
          </cell>
        </row>
      </sheetData>
      <sheetData sheetId="3">
        <row r="4">
          <cell r="I4">
            <v>333377000</v>
          </cell>
        </row>
        <row r="9">
          <cell r="I9">
            <v>1383500000</v>
          </cell>
        </row>
        <row r="17">
          <cell r="I17">
            <v>100000000</v>
          </cell>
        </row>
        <row r="21">
          <cell r="I21">
            <v>1448900000</v>
          </cell>
        </row>
        <row r="30">
          <cell r="I30">
            <v>1784143000</v>
          </cell>
        </row>
        <row r="35">
          <cell r="I35">
            <v>397528000</v>
          </cell>
        </row>
      </sheetData>
      <sheetData sheetId="4">
        <row r="94">
          <cell r="D94">
            <v>0</v>
          </cell>
        </row>
      </sheetData>
      <sheetData sheetId="5"/>
      <sheetData sheetId="6"/>
      <sheetData sheetId="7">
        <row r="161">
          <cell r="G161">
            <v>0</v>
          </cell>
        </row>
        <row r="200">
          <cell r="G200">
            <v>0</v>
          </cell>
        </row>
        <row r="202">
          <cell r="G202">
            <v>0</v>
          </cell>
        </row>
      </sheetData>
      <sheetData sheetId="8"/>
      <sheetData sheetId="9"/>
      <sheetData sheetId="10"/>
      <sheetData sheetId="11">
        <row r="4">
          <cell r="G4">
            <v>29552000</v>
          </cell>
        </row>
        <row r="5">
          <cell r="G5">
            <v>0</v>
          </cell>
        </row>
      </sheetData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79"/>
  <sheetViews>
    <sheetView rightToLeft="1" tabSelected="1" zoomScaleNormal="100" workbookViewId="0">
      <selection activeCell="G147" sqref="G147"/>
    </sheetView>
  </sheetViews>
  <sheetFormatPr defaultRowHeight="14.5" x14ac:dyDescent="0.35"/>
  <cols>
    <col min="1" max="1" width="2.453125" customWidth="1"/>
    <col min="2" max="2" width="10" bestFit="1" customWidth="1"/>
    <col min="3" max="3" width="61.7265625" customWidth="1"/>
    <col min="4" max="4" width="16.7265625" bestFit="1" customWidth="1"/>
    <col min="5" max="5" width="15.08984375" customWidth="1"/>
    <col min="6" max="6" width="24.7265625" customWidth="1"/>
    <col min="7" max="7" width="17.36328125" customWidth="1"/>
    <col min="8" max="8" width="18.26953125" customWidth="1"/>
    <col min="10" max="10" width="16.36328125" customWidth="1"/>
  </cols>
  <sheetData>
    <row r="1" spans="2:8" ht="7.5" customHeight="1" x14ac:dyDescent="0.35"/>
    <row r="2" spans="2:8" x14ac:dyDescent="0.35">
      <c r="B2" s="295" t="s">
        <v>162</v>
      </c>
      <c r="C2" s="297" t="s">
        <v>163</v>
      </c>
      <c r="D2" s="293" t="s">
        <v>305</v>
      </c>
      <c r="E2" s="293" t="s">
        <v>21</v>
      </c>
      <c r="F2" s="299" t="s">
        <v>306</v>
      </c>
      <c r="G2" s="299" t="s">
        <v>307</v>
      </c>
      <c r="H2" s="291" t="s">
        <v>308</v>
      </c>
    </row>
    <row r="3" spans="2:8" x14ac:dyDescent="0.35">
      <c r="B3" s="296"/>
      <c r="C3" s="298"/>
      <c r="D3" s="294"/>
      <c r="E3" s="294"/>
      <c r="F3" s="300"/>
      <c r="G3" s="300"/>
      <c r="H3" s="292"/>
    </row>
    <row r="4" spans="2:8" ht="20" x14ac:dyDescent="0.35">
      <c r="B4" s="69"/>
      <c r="C4" s="42" t="s">
        <v>164</v>
      </c>
      <c r="D4" s="74">
        <v>5477000000000</v>
      </c>
      <c r="E4" s="41">
        <f>D4/2</f>
        <v>2738500000000</v>
      </c>
      <c r="F4" s="56">
        <f>F5+F147-20000</f>
        <v>2936140032577</v>
      </c>
      <c r="G4" s="56">
        <f>G5+G147-20000</f>
        <v>597179092218</v>
      </c>
      <c r="H4" s="56">
        <f>H5+H147</f>
        <v>794819164795</v>
      </c>
    </row>
    <row r="5" spans="2:8" ht="20" x14ac:dyDescent="0.35">
      <c r="B5" s="69">
        <v>100000</v>
      </c>
      <c r="C5" s="42" t="s">
        <v>165</v>
      </c>
      <c r="D5" s="75">
        <v>4575000000000</v>
      </c>
      <c r="E5" s="41">
        <f>D5/2</f>
        <v>2287500000000</v>
      </c>
      <c r="F5" s="56">
        <f>F6+F71+F83+F101+F122+F129</f>
        <v>2919837848086</v>
      </c>
      <c r="G5" s="56">
        <f>G6+G71+G83+G101+G122+G129</f>
        <v>162481316709</v>
      </c>
      <c r="H5" s="56">
        <f>H6+H71+H83+H101+H122+H129</f>
        <v>794819164795</v>
      </c>
    </row>
    <row r="6" spans="2:8" ht="20" x14ac:dyDescent="0.35">
      <c r="B6" s="70">
        <v>110000</v>
      </c>
      <c r="C6" s="40" t="s">
        <v>166</v>
      </c>
      <c r="D6" s="76">
        <v>3005660000000</v>
      </c>
      <c r="E6" s="39">
        <f>D6/2</f>
        <v>1502830000000</v>
      </c>
      <c r="F6" s="39">
        <f>F7+F18+F33+F48+F61</f>
        <v>1981202726089</v>
      </c>
      <c r="G6" s="39">
        <f>G7+G18+G33+G48+G61</f>
        <v>121967767961</v>
      </c>
      <c r="H6" s="39">
        <f>H7+H18+H33+H48+H61</f>
        <v>600340494050</v>
      </c>
    </row>
    <row r="7" spans="2:8" ht="20" x14ac:dyDescent="0.35">
      <c r="B7" s="71">
        <v>110100</v>
      </c>
      <c r="C7" s="55" t="s">
        <v>167</v>
      </c>
      <c r="D7" s="54">
        <v>1482000000000</v>
      </c>
      <c r="E7" s="54">
        <f>D7/2</f>
        <v>741000000000</v>
      </c>
      <c r="F7" s="54">
        <f>SUM(F8:F17)</f>
        <v>885078492728</v>
      </c>
      <c r="G7" s="54">
        <f>SUM(G8:G17)</f>
        <v>29914816684</v>
      </c>
      <c r="H7" s="54">
        <f>SUM(H8:H17)</f>
        <v>173993309412</v>
      </c>
    </row>
    <row r="8" spans="2:8" ht="20" x14ac:dyDescent="0.35">
      <c r="B8" s="72">
        <v>110101</v>
      </c>
      <c r="C8" s="38" t="s">
        <v>168</v>
      </c>
      <c r="D8" s="77">
        <v>1250000000000</v>
      </c>
      <c r="E8" s="44">
        <f>D8/2</f>
        <v>625000000000</v>
      </c>
      <c r="F8" s="44">
        <v>792992527844</v>
      </c>
      <c r="G8" s="44">
        <v>0</v>
      </c>
      <c r="H8" s="37">
        <f>F8-E8</f>
        <v>167992527844</v>
      </c>
    </row>
    <row r="9" spans="2:8" ht="20" x14ac:dyDescent="0.35">
      <c r="B9" s="72">
        <v>110102</v>
      </c>
      <c r="C9" s="38" t="s">
        <v>169</v>
      </c>
      <c r="D9" s="77">
        <v>20000000000</v>
      </c>
      <c r="E9" s="44">
        <f t="shared" ref="E9:E17" si="0">D9/2</f>
        <v>10000000000</v>
      </c>
      <c r="F9" s="44">
        <v>8440864768</v>
      </c>
      <c r="G9" s="44">
        <f t="shared" ref="G9:G14" si="1">E9-F9</f>
        <v>1559135232</v>
      </c>
      <c r="H9" s="37">
        <v>0</v>
      </c>
    </row>
    <row r="10" spans="2:8" ht="20" x14ac:dyDescent="0.35">
      <c r="B10" s="72">
        <v>110103</v>
      </c>
      <c r="C10" s="38" t="s">
        <v>170</v>
      </c>
      <c r="D10" s="77">
        <v>120000000000</v>
      </c>
      <c r="E10" s="44">
        <f t="shared" si="0"/>
        <v>60000000000</v>
      </c>
      <c r="F10" s="44">
        <v>41423730000</v>
      </c>
      <c r="G10" s="44">
        <f t="shared" si="1"/>
        <v>18576270000</v>
      </c>
      <c r="H10" s="37">
        <v>0</v>
      </c>
    </row>
    <row r="11" spans="2:8" ht="20" x14ac:dyDescent="0.35">
      <c r="B11" s="72">
        <v>110104</v>
      </c>
      <c r="C11" s="38" t="s">
        <v>171</v>
      </c>
      <c r="D11" s="77">
        <v>17000000000</v>
      </c>
      <c r="E11" s="44">
        <f t="shared" si="0"/>
        <v>8500000000</v>
      </c>
      <c r="F11" s="44">
        <v>6553338980</v>
      </c>
      <c r="G11" s="44">
        <f t="shared" si="1"/>
        <v>1946661020</v>
      </c>
      <c r="H11" s="37">
        <v>0</v>
      </c>
    </row>
    <row r="12" spans="2:8" ht="20" x14ac:dyDescent="0.35">
      <c r="B12" s="72">
        <v>110105</v>
      </c>
      <c r="C12" s="38" t="s">
        <v>172</v>
      </c>
      <c r="D12" s="77">
        <v>0</v>
      </c>
      <c r="E12" s="44">
        <f t="shared" si="0"/>
        <v>0</v>
      </c>
      <c r="F12" s="44">
        <v>0</v>
      </c>
      <c r="G12" s="44">
        <f t="shared" si="1"/>
        <v>0</v>
      </c>
      <c r="H12" s="37">
        <v>0</v>
      </c>
    </row>
    <row r="13" spans="2:8" ht="20" x14ac:dyDescent="0.35">
      <c r="B13" s="79">
        <v>110106</v>
      </c>
      <c r="C13" s="45" t="s">
        <v>173</v>
      </c>
      <c r="D13" s="77">
        <v>30000000000</v>
      </c>
      <c r="E13" s="44">
        <f t="shared" si="0"/>
        <v>15000000000</v>
      </c>
      <c r="F13" s="44">
        <v>9667249568</v>
      </c>
      <c r="G13" s="44">
        <f t="shared" si="1"/>
        <v>5332750432</v>
      </c>
      <c r="H13" s="37">
        <v>0</v>
      </c>
    </row>
    <row r="14" spans="2:8" ht="20" x14ac:dyDescent="0.35">
      <c r="B14" s="72">
        <v>110107</v>
      </c>
      <c r="C14" s="38" t="s">
        <v>174</v>
      </c>
      <c r="D14" s="77">
        <v>1000000000</v>
      </c>
      <c r="E14" s="44">
        <f t="shared" si="0"/>
        <v>500000000</v>
      </c>
      <c r="F14" s="44">
        <v>0</v>
      </c>
      <c r="G14" s="44">
        <f t="shared" si="1"/>
        <v>500000000</v>
      </c>
      <c r="H14" s="37">
        <v>0</v>
      </c>
    </row>
    <row r="15" spans="2:8" ht="20" x14ac:dyDescent="0.35">
      <c r="B15" s="72">
        <v>110108</v>
      </c>
      <c r="C15" s="38" t="s">
        <v>175</v>
      </c>
      <c r="D15" s="77">
        <v>40000000000</v>
      </c>
      <c r="E15" s="44">
        <f t="shared" si="0"/>
        <v>20000000000</v>
      </c>
      <c r="F15" s="44">
        <v>26000781568</v>
      </c>
      <c r="G15" s="44">
        <v>0</v>
      </c>
      <c r="H15" s="37">
        <f>F15-E15</f>
        <v>6000781568</v>
      </c>
    </row>
    <row r="16" spans="2:8" ht="20" x14ac:dyDescent="0.35">
      <c r="B16" s="72">
        <v>110109</v>
      </c>
      <c r="C16" s="38" t="s">
        <v>176</v>
      </c>
      <c r="D16" s="77">
        <v>0</v>
      </c>
      <c r="E16" s="44">
        <f t="shared" si="0"/>
        <v>0</v>
      </c>
      <c r="F16" s="44">
        <v>0</v>
      </c>
      <c r="G16" s="44">
        <v>0</v>
      </c>
      <c r="H16" s="37">
        <v>0</v>
      </c>
    </row>
    <row r="17" spans="2:8" ht="20" x14ac:dyDescent="0.35">
      <c r="B17" s="72">
        <v>110110</v>
      </c>
      <c r="C17" s="38" t="s">
        <v>177</v>
      </c>
      <c r="D17" s="77">
        <v>4000000000</v>
      </c>
      <c r="E17" s="44">
        <f t="shared" si="0"/>
        <v>2000000000</v>
      </c>
      <c r="F17" s="44">
        <v>0</v>
      </c>
      <c r="G17" s="44">
        <f>E17</f>
        <v>2000000000</v>
      </c>
      <c r="H17" s="37">
        <v>0</v>
      </c>
    </row>
    <row r="18" spans="2:8" ht="20" x14ac:dyDescent="0.35">
      <c r="B18" s="71">
        <v>110200</v>
      </c>
      <c r="C18" s="55" t="s">
        <v>178</v>
      </c>
      <c r="D18" s="78">
        <v>1315500000000</v>
      </c>
      <c r="E18" s="54">
        <f>D18/2</f>
        <v>657750000000</v>
      </c>
      <c r="F18" s="54">
        <f>SUM(F19:F32)</f>
        <v>1026229860959</v>
      </c>
      <c r="G18" s="54">
        <f>SUM(G19:G32)</f>
        <v>31572417833</v>
      </c>
      <c r="H18" s="54">
        <f>SUM(H19:H32)</f>
        <v>400052278792</v>
      </c>
    </row>
    <row r="19" spans="2:8" ht="20" x14ac:dyDescent="0.35">
      <c r="B19" s="73">
        <v>110201</v>
      </c>
      <c r="C19" s="38" t="s">
        <v>179</v>
      </c>
      <c r="D19" s="77">
        <v>110000000000</v>
      </c>
      <c r="E19" s="44">
        <f>D19/2</f>
        <v>55000000000</v>
      </c>
      <c r="F19" s="37">
        <v>154950943360</v>
      </c>
      <c r="G19" s="37">
        <v>0</v>
      </c>
      <c r="H19" s="37">
        <f>F19-E19</f>
        <v>99950943360</v>
      </c>
    </row>
    <row r="20" spans="2:8" ht="20" x14ac:dyDescent="0.35">
      <c r="B20" s="73">
        <v>110202</v>
      </c>
      <c r="C20" s="38" t="s">
        <v>180</v>
      </c>
      <c r="D20" s="77">
        <v>120000000000</v>
      </c>
      <c r="E20" s="44">
        <f t="shared" ref="E20:E32" si="2">D20/2</f>
        <v>60000000000</v>
      </c>
      <c r="F20" s="37">
        <v>110483338941</v>
      </c>
      <c r="G20" s="37">
        <v>0</v>
      </c>
      <c r="H20" s="37">
        <f t="shared" ref="H20:H22" si="3">F20-E20</f>
        <v>50483338941</v>
      </c>
    </row>
    <row r="21" spans="2:8" ht="20" x14ac:dyDescent="0.35">
      <c r="B21" s="73">
        <v>110203</v>
      </c>
      <c r="C21" s="47" t="s">
        <v>181</v>
      </c>
      <c r="D21" s="77">
        <v>170000000000</v>
      </c>
      <c r="E21" s="44">
        <f t="shared" si="2"/>
        <v>85000000000</v>
      </c>
      <c r="F21" s="37">
        <v>164670808338</v>
      </c>
      <c r="G21" s="37">
        <v>0</v>
      </c>
      <c r="H21" s="37">
        <f t="shared" si="3"/>
        <v>79670808338</v>
      </c>
    </row>
    <row r="22" spans="2:8" ht="20" x14ac:dyDescent="0.35">
      <c r="B22" s="73">
        <v>110204</v>
      </c>
      <c r="C22" s="47" t="s">
        <v>182</v>
      </c>
      <c r="D22" s="77">
        <v>100000000000</v>
      </c>
      <c r="E22" s="44">
        <f t="shared" si="2"/>
        <v>50000000000</v>
      </c>
      <c r="F22" s="37">
        <v>88998597140</v>
      </c>
      <c r="G22" s="37">
        <v>0</v>
      </c>
      <c r="H22" s="37">
        <f t="shared" si="3"/>
        <v>38998597140</v>
      </c>
    </row>
    <row r="23" spans="2:8" ht="20" x14ac:dyDescent="0.35">
      <c r="B23" s="73">
        <v>110205</v>
      </c>
      <c r="C23" s="38" t="s">
        <v>183</v>
      </c>
      <c r="D23" s="77">
        <v>25000000000</v>
      </c>
      <c r="E23" s="44">
        <f t="shared" si="2"/>
        <v>12500000000</v>
      </c>
      <c r="F23" s="37">
        <v>7278668694</v>
      </c>
      <c r="G23" s="37">
        <f>E23-F23</f>
        <v>5221331306</v>
      </c>
      <c r="H23" s="37">
        <v>0</v>
      </c>
    </row>
    <row r="24" spans="2:8" ht="20" x14ac:dyDescent="0.35">
      <c r="B24" s="73">
        <v>110206</v>
      </c>
      <c r="C24" s="45" t="s">
        <v>184</v>
      </c>
      <c r="D24" s="77">
        <v>700000000000</v>
      </c>
      <c r="E24" s="44">
        <f t="shared" si="2"/>
        <v>350000000000</v>
      </c>
      <c r="F24" s="37">
        <v>439255170499</v>
      </c>
      <c r="G24" s="37">
        <v>0</v>
      </c>
      <c r="H24" s="37">
        <f>F24-E24</f>
        <v>89255170499</v>
      </c>
    </row>
    <row r="25" spans="2:8" ht="20" x14ac:dyDescent="0.35">
      <c r="B25" s="73">
        <v>110208</v>
      </c>
      <c r="C25" s="45" t="s">
        <v>185</v>
      </c>
      <c r="D25" s="77">
        <v>60000000000</v>
      </c>
      <c r="E25" s="44">
        <f t="shared" si="2"/>
        <v>30000000000</v>
      </c>
      <c r="F25" s="37">
        <v>7617000000</v>
      </c>
      <c r="G25" s="37">
        <f>E25-F25</f>
        <v>22383000000</v>
      </c>
      <c r="H25" s="37">
        <v>0</v>
      </c>
    </row>
    <row r="26" spans="2:8" ht="20" x14ac:dyDescent="0.35">
      <c r="B26" s="73">
        <v>110209</v>
      </c>
      <c r="C26" s="38" t="s">
        <v>186</v>
      </c>
      <c r="D26" s="77">
        <v>20000000000</v>
      </c>
      <c r="E26" s="44">
        <f t="shared" si="2"/>
        <v>10000000000</v>
      </c>
      <c r="F26" s="37">
        <v>8079293287</v>
      </c>
      <c r="G26" s="37">
        <f>E26-F26</f>
        <v>1920706713</v>
      </c>
      <c r="H26" s="37">
        <v>0</v>
      </c>
    </row>
    <row r="27" spans="2:8" ht="20" x14ac:dyDescent="0.35">
      <c r="B27" s="73">
        <v>110211</v>
      </c>
      <c r="C27" s="38" t="s">
        <v>187</v>
      </c>
      <c r="D27" s="77">
        <v>5000000000</v>
      </c>
      <c r="E27" s="44">
        <f t="shared" si="2"/>
        <v>2500000000</v>
      </c>
      <c r="F27" s="37">
        <v>1317734258</v>
      </c>
      <c r="G27" s="37">
        <f>E27-F27</f>
        <v>1182265742</v>
      </c>
      <c r="H27" s="37">
        <v>0</v>
      </c>
    </row>
    <row r="28" spans="2:8" ht="20" x14ac:dyDescent="0.35">
      <c r="B28" s="73">
        <v>110217</v>
      </c>
      <c r="C28" s="38" t="s">
        <v>188</v>
      </c>
      <c r="D28" s="77">
        <v>5000000000</v>
      </c>
      <c r="E28" s="44">
        <f>D28/2</f>
        <v>2500000000</v>
      </c>
      <c r="F28" s="37">
        <v>1634885928</v>
      </c>
      <c r="G28" s="37">
        <f>E28-F28</f>
        <v>865114072</v>
      </c>
      <c r="H28" s="37">
        <v>0</v>
      </c>
    </row>
    <row r="29" spans="2:8" ht="20" x14ac:dyDescent="0.35">
      <c r="B29" s="73">
        <v>110218</v>
      </c>
      <c r="C29" s="38" t="s">
        <v>312</v>
      </c>
      <c r="D29" s="77">
        <v>0</v>
      </c>
      <c r="E29" s="44">
        <f t="shared" si="2"/>
        <v>0</v>
      </c>
      <c r="F29" s="37">
        <v>257441743</v>
      </c>
      <c r="G29" s="37">
        <v>0</v>
      </c>
      <c r="H29" s="37">
        <f>F29-E29</f>
        <v>257441743</v>
      </c>
    </row>
    <row r="30" spans="2:8" ht="20" x14ac:dyDescent="0.35">
      <c r="B30" s="73">
        <v>110221</v>
      </c>
      <c r="C30" s="38" t="s">
        <v>309</v>
      </c>
      <c r="D30" s="77">
        <v>0</v>
      </c>
      <c r="E30" s="44">
        <f t="shared" si="2"/>
        <v>0</v>
      </c>
      <c r="F30" s="37">
        <v>12962530451</v>
      </c>
      <c r="G30" s="37"/>
      <c r="H30" s="37">
        <f t="shared" ref="H30:H32" si="4">F30-E30</f>
        <v>12962530451</v>
      </c>
    </row>
    <row r="31" spans="2:8" ht="20" x14ac:dyDescent="0.35">
      <c r="B31" s="73">
        <v>110222</v>
      </c>
      <c r="C31" s="38" t="s">
        <v>310</v>
      </c>
      <c r="D31" s="77">
        <v>0</v>
      </c>
      <c r="E31" s="44">
        <f t="shared" si="2"/>
        <v>0</v>
      </c>
      <c r="F31" s="37">
        <v>27396067500</v>
      </c>
      <c r="G31" s="37"/>
      <c r="H31" s="37">
        <f t="shared" si="4"/>
        <v>27396067500</v>
      </c>
    </row>
    <row r="32" spans="2:8" ht="20" x14ac:dyDescent="0.35">
      <c r="B32" s="73">
        <v>110290</v>
      </c>
      <c r="C32" s="38" t="s">
        <v>311</v>
      </c>
      <c r="D32" s="77">
        <v>500000000</v>
      </c>
      <c r="E32" s="44">
        <f t="shared" si="2"/>
        <v>250000000</v>
      </c>
      <c r="F32" s="37">
        <v>1327380820</v>
      </c>
      <c r="G32" s="37">
        <v>0</v>
      </c>
      <c r="H32" s="37">
        <f t="shared" si="4"/>
        <v>1077380820</v>
      </c>
    </row>
    <row r="33" spans="2:8" ht="20" x14ac:dyDescent="0.35">
      <c r="B33" s="62">
        <v>110300</v>
      </c>
      <c r="C33" s="55" t="s">
        <v>191</v>
      </c>
      <c r="D33" s="54">
        <v>5650000000</v>
      </c>
      <c r="E33" s="54">
        <f>D33/2</f>
        <v>2825000000</v>
      </c>
      <c r="F33" s="54">
        <f>SUM(F34:F47)</f>
        <v>1481183900</v>
      </c>
      <c r="G33" s="54">
        <f>SUM(G34:G47)</f>
        <v>1642056500</v>
      </c>
      <c r="H33" s="54">
        <f>SUM(H34:H47)</f>
        <v>298240400</v>
      </c>
    </row>
    <row r="34" spans="2:8" ht="20" x14ac:dyDescent="0.35">
      <c r="B34" s="38">
        <v>110301</v>
      </c>
      <c r="C34" s="38" t="s">
        <v>192</v>
      </c>
      <c r="D34" s="37">
        <v>2000000000</v>
      </c>
      <c r="E34" s="44">
        <f>D34/2</f>
        <v>1000000000</v>
      </c>
      <c r="F34" s="44">
        <v>776498500</v>
      </c>
      <c r="G34" s="44">
        <f>E34-F34</f>
        <v>223501500</v>
      </c>
      <c r="H34" s="37">
        <v>0</v>
      </c>
    </row>
    <row r="35" spans="2:8" ht="41.5" x14ac:dyDescent="2.25">
      <c r="B35" s="290" t="s">
        <v>15</v>
      </c>
      <c r="C35" s="290"/>
      <c r="D35" s="80" t="s">
        <v>16</v>
      </c>
      <c r="E35" s="83"/>
      <c r="F35" s="83"/>
      <c r="G35" s="83"/>
      <c r="H35" s="82" t="s">
        <v>17</v>
      </c>
    </row>
    <row r="36" spans="2:8" ht="41.5" x14ac:dyDescent="2.25">
      <c r="B36" s="289" t="s">
        <v>18</v>
      </c>
      <c r="C36" s="289"/>
      <c r="D36" s="85" t="s">
        <v>190</v>
      </c>
      <c r="E36" s="84"/>
      <c r="F36" s="84"/>
      <c r="G36" s="84"/>
      <c r="H36" s="82" t="s">
        <v>313</v>
      </c>
    </row>
    <row r="37" spans="2:8" ht="20" x14ac:dyDescent="0.35">
      <c r="B37" s="38">
        <v>110303</v>
      </c>
      <c r="C37" s="38" t="s">
        <v>193</v>
      </c>
      <c r="D37" s="37">
        <v>200000000</v>
      </c>
      <c r="E37" s="44">
        <f t="shared" ref="E37:E47" si="5">D37/2</f>
        <v>100000000</v>
      </c>
      <c r="F37" s="44">
        <v>140848400</v>
      </c>
      <c r="G37" s="44">
        <v>0</v>
      </c>
      <c r="H37" s="37">
        <f>F37-E37</f>
        <v>40848400</v>
      </c>
    </row>
    <row r="38" spans="2:8" ht="20" x14ac:dyDescent="0.35">
      <c r="B38" s="38">
        <v>110304</v>
      </c>
      <c r="C38" s="38" t="s">
        <v>194</v>
      </c>
      <c r="D38" s="37">
        <v>0</v>
      </c>
      <c r="E38" s="44">
        <f t="shared" si="5"/>
        <v>0</v>
      </c>
      <c r="F38" s="51">
        <v>0</v>
      </c>
      <c r="G38" s="51">
        <v>0</v>
      </c>
      <c r="H38" s="37">
        <f t="shared" ref="H38:H41" si="6">F38-E38</f>
        <v>0</v>
      </c>
    </row>
    <row r="39" spans="2:8" ht="20" x14ac:dyDescent="0.35">
      <c r="B39" s="38">
        <v>110305</v>
      </c>
      <c r="C39" s="38" t="s">
        <v>195</v>
      </c>
      <c r="D39" s="37">
        <v>150000000</v>
      </c>
      <c r="E39" s="44">
        <f t="shared" si="5"/>
        <v>75000000</v>
      </c>
      <c r="F39" s="37">
        <v>289958000</v>
      </c>
      <c r="G39" s="37">
        <v>0</v>
      </c>
      <c r="H39" s="37">
        <f t="shared" si="6"/>
        <v>214958000</v>
      </c>
    </row>
    <row r="40" spans="2:8" ht="20" x14ac:dyDescent="0.35">
      <c r="B40" s="38">
        <v>110306</v>
      </c>
      <c r="C40" s="38" t="s">
        <v>196</v>
      </c>
      <c r="D40" s="37">
        <v>200000000</v>
      </c>
      <c r="E40" s="44">
        <f t="shared" si="5"/>
        <v>100000000</v>
      </c>
      <c r="F40" s="37">
        <v>0</v>
      </c>
      <c r="G40" s="37">
        <f>E40-F40</f>
        <v>100000000</v>
      </c>
      <c r="H40" s="37">
        <v>0</v>
      </c>
    </row>
    <row r="41" spans="2:8" ht="20" x14ac:dyDescent="0.35">
      <c r="B41" s="38">
        <v>110309</v>
      </c>
      <c r="C41" s="38" t="s">
        <v>197</v>
      </c>
      <c r="D41" s="37">
        <v>100000000</v>
      </c>
      <c r="E41" s="44">
        <f t="shared" si="5"/>
        <v>50000000</v>
      </c>
      <c r="F41" s="37">
        <v>92434000</v>
      </c>
      <c r="G41" s="37">
        <v>0</v>
      </c>
      <c r="H41" s="37">
        <f t="shared" si="6"/>
        <v>42434000</v>
      </c>
    </row>
    <row r="42" spans="2:8" ht="20" x14ac:dyDescent="0.35">
      <c r="B42" s="38">
        <v>110311</v>
      </c>
      <c r="C42" s="38" t="s">
        <v>198</v>
      </c>
      <c r="D42" s="37">
        <v>0</v>
      </c>
      <c r="E42" s="44">
        <f t="shared" si="5"/>
        <v>0</v>
      </c>
      <c r="F42" s="37">
        <v>0</v>
      </c>
      <c r="G42" s="37">
        <v>0</v>
      </c>
      <c r="H42" s="37">
        <v>0</v>
      </c>
    </row>
    <row r="43" spans="2:8" ht="20" x14ac:dyDescent="0.35">
      <c r="B43" s="38">
        <v>110312</v>
      </c>
      <c r="C43" s="38" t="s">
        <v>199</v>
      </c>
      <c r="D43" s="37">
        <v>0</v>
      </c>
      <c r="E43" s="44">
        <f t="shared" si="5"/>
        <v>0</v>
      </c>
      <c r="F43" s="37">
        <v>0</v>
      </c>
      <c r="G43" s="37">
        <v>0</v>
      </c>
      <c r="H43" s="37">
        <v>0</v>
      </c>
    </row>
    <row r="44" spans="2:8" ht="20" x14ac:dyDescent="0.35">
      <c r="B44" s="38">
        <v>110313</v>
      </c>
      <c r="C44" s="38" t="s">
        <v>200</v>
      </c>
      <c r="D44" s="37">
        <v>0</v>
      </c>
      <c r="E44" s="44">
        <f t="shared" si="5"/>
        <v>0</v>
      </c>
      <c r="F44" s="37">
        <v>0</v>
      </c>
      <c r="G44" s="37">
        <v>0</v>
      </c>
      <c r="H44" s="37">
        <v>0</v>
      </c>
    </row>
    <row r="45" spans="2:8" ht="20" x14ac:dyDescent="0.35">
      <c r="B45" s="45">
        <v>110313</v>
      </c>
      <c r="C45" s="45" t="s">
        <v>201</v>
      </c>
      <c r="D45" s="37">
        <v>0</v>
      </c>
      <c r="E45" s="44">
        <f t="shared" si="5"/>
        <v>0</v>
      </c>
      <c r="F45" s="44">
        <v>0</v>
      </c>
      <c r="G45" s="37">
        <v>0</v>
      </c>
      <c r="H45" s="37">
        <v>0</v>
      </c>
    </row>
    <row r="46" spans="2:8" ht="20" x14ac:dyDescent="0.35">
      <c r="B46" s="38">
        <v>110315</v>
      </c>
      <c r="C46" s="38" t="s">
        <v>202</v>
      </c>
      <c r="D46" s="37">
        <v>0</v>
      </c>
      <c r="E46" s="44">
        <f t="shared" si="5"/>
        <v>0</v>
      </c>
      <c r="F46" s="37">
        <v>0</v>
      </c>
      <c r="G46" s="37">
        <v>0</v>
      </c>
      <c r="H46" s="37">
        <v>0</v>
      </c>
    </row>
    <row r="47" spans="2:8" ht="20" x14ac:dyDescent="0.35">
      <c r="B47" s="38">
        <v>110390</v>
      </c>
      <c r="C47" s="38" t="s">
        <v>189</v>
      </c>
      <c r="D47" s="37">
        <v>3000000000</v>
      </c>
      <c r="E47" s="44">
        <f t="shared" si="5"/>
        <v>1500000000</v>
      </c>
      <c r="F47" s="44">
        <v>181445000</v>
      </c>
      <c r="G47" s="44">
        <f>E47-F47</f>
        <v>1318555000</v>
      </c>
      <c r="H47" s="37">
        <v>0</v>
      </c>
    </row>
    <row r="48" spans="2:8" ht="20" x14ac:dyDescent="0.35">
      <c r="B48" s="62">
        <v>110400</v>
      </c>
      <c r="C48" s="55" t="s">
        <v>203</v>
      </c>
      <c r="D48" s="54">
        <v>186510000000</v>
      </c>
      <c r="E48" s="54">
        <f>D48/2</f>
        <v>93255000000</v>
      </c>
      <c r="F48" s="54">
        <f>SUM(F49:F60)</f>
        <v>48808534269</v>
      </c>
      <c r="G48" s="54">
        <f t="shared" ref="G48:H48" si="7">SUM(G49:G60)</f>
        <v>56319061177</v>
      </c>
      <c r="H48" s="54">
        <f t="shared" si="7"/>
        <v>11872595446</v>
      </c>
    </row>
    <row r="49" spans="2:8" ht="20" x14ac:dyDescent="0.35">
      <c r="B49" s="38">
        <v>110401</v>
      </c>
      <c r="C49" s="38" t="s">
        <v>204</v>
      </c>
      <c r="D49" s="37">
        <v>90000000000</v>
      </c>
      <c r="E49" s="44">
        <f>D49/2</f>
        <v>45000000000</v>
      </c>
      <c r="F49" s="44">
        <v>14042373078</v>
      </c>
      <c r="G49" s="44">
        <f>E49-F49</f>
        <v>30957626922</v>
      </c>
      <c r="H49" s="37">
        <v>0</v>
      </c>
    </row>
    <row r="50" spans="2:8" ht="20" x14ac:dyDescent="0.35">
      <c r="B50" s="47">
        <v>110402</v>
      </c>
      <c r="C50" s="53" t="s">
        <v>205</v>
      </c>
      <c r="D50" s="37">
        <v>0</v>
      </c>
      <c r="E50" s="44">
        <f t="shared" ref="E50:E56" si="8">D50/2</f>
        <v>0</v>
      </c>
      <c r="F50" s="51">
        <v>0</v>
      </c>
      <c r="G50" s="44">
        <f t="shared" ref="G50:G51" si="9">E50-F50</f>
        <v>0</v>
      </c>
      <c r="H50" s="37">
        <v>0</v>
      </c>
    </row>
    <row r="51" spans="2:8" ht="20" x14ac:dyDescent="0.35">
      <c r="B51" s="38">
        <v>110403</v>
      </c>
      <c r="C51" s="47" t="s">
        <v>206</v>
      </c>
      <c r="D51" s="37">
        <v>15000000000</v>
      </c>
      <c r="E51" s="44">
        <f t="shared" si="8"/>
        <v>7500000000</v>
      </c>
      <c r="F51" s="51">
        <v>30518000</v>
      </c>
      <c r="G51" s="44">
        <f t="shared" si="9"/>
        <v>7469482000</v>
      </c>
      <c r="H51" s="37">
        <v>0</v>
      </c>
    </row>
    <row r="52" spans="2:8" ht="20" x14ac:dyDescent="0.35">
      <c r="B52" s="38">
        <v>110404</v>
      </c>
      <c r="C52" s="38" t="s">
        <v>207</v>
      </c>
      <c r="D52" s="37">
        <v>400000000</v>
      </c>
      <c r="E52" s="44">
        <f t="shared" si="8"/>
        <v>200000000</v>
      </c>
      <c r="F52" s="51">
        <v>1171898890</v>
      </c>
      <c r="G52" s="51">
        <v>0</v>
      </c>
      <c r="H52" s="37">
        <f>F52-E52</f>
        <v>971898890</v>
      </c>
    </row>
    <row r="53" spans="2:8" ht="20" x14ac:dyDescent="0.35">
      <c r="B53" s="38">
        <v>110405</v>
      </c>
      <c r="C53" s="38" t="s">
        <v>208</v>
      </c>
      <c r="D53" s="37">
        <v>100000000</v>
      </c>
      <c r="E53" s="44">
        <f t="shared" si="8"/>
        <v>50000000</v>
      </c>
      <c r="F53" s="51">
        <v>0</v>
      </c>
      <c r="G53" s="51">
        <f>E53-F53</f>
        <v>50000000</v>
      </c>
      <c r="H53" s="37">
        <v>0</v>
      </c>
    </row>
    <row r="54" spans="2:8" ht="20" x14ac:dyDescent="0.35">
      <c r="B54" s="38">
        <v>110406</v>
      </c>
      <c r="C54" s="38" t="s">
        <v>209</v>
      </c>
      <c r="D54" s="37">
        <v>40000000000</v>
      </c>
      <c r="E54" s="44">
        <f t="shared" si="8"/>
        <v>20000000000</v>
      </c>
      <c r="F54" s="51">
        <v>11700204949</v>
      </c>
      <c r="G54" s="51">
        <f>E54-F54</f>
        <v>8299795051</v>
      </c>
      <c r="H54" s="37">
        <v>0</v>
      </c>
    </row>
    <row r="55" spans="2:8" ht="20" x14ac:dyDescent="0.35">
      <c r="B55" s="38">
        <v>110407</v>
      </c>
      <c r="C55" s="38" t="s">
        <v>210</v>
      </c>
      <c r="D55" s="37">
        <v>4000000000</v>
      </c>
      <c r="E55" s="44">
        <f t="shared" si="8"/>
        <v>2000000000</v>
      </c>
      <c r="F55" s="51">
        <v>429625600</v>
      </c>
      <c r="G55" s="51">
        <f>E55-F55</f>
        <v>1570374400</v>
      </c>
      <c r="H55" s="37">
        <v>0</v>
      </c>
    </row>
    <row r="56" spans="2:8" ht="20" x14ac:dyDescent="0.35">
      <c r="B56" s="38">
        <v>110408</v>
      </c>
      <c r="C56" s="38" t="s">
        <v>211</v>
      </c>
      <c r="D56" s="37">
        <v>10000000</v>
      </c>
      <c r="E56" s="44">
        <f t="shared" si="8"/>
        <v>5000000</v>
      </c>
      <c r="F56" s="51">
        <v>0</v>
      </c>
      <c r="G56" s="51">
        <f>E56-F56</f>
        <v>5000000</v>
      </c>
      <c r="H56" s="37">
        <v>0</v>
      </c>
    </row>
    <row r="57" spans="2:8" ht="20" x14ac:dyDescent="0.35">
      <c r="B57" s="38">
        <v>110409</v>
      </c>
      <c r="C57" s="38" t="s">
        <v>212</v>
      </c>
      <c r="D57" s="37">
        <v>0</v>
      </c>
      <c r="E57" s="44">
        <v>0</v>
      </c>
      <c r="F57" s="44">
        <v>0</v>
      </c>
      <c r="G57" s="44">
        <v>0</v>
      </c>
      <c r="H57" s="37">
        <v>0</v>
      </c>
    </row>
    <row r="58" spans="2:8" ht="20" x14ac:dyDescent="0.35">
      <c r="B58" s="38">
        <v>110410</v>
      </c>
      <c r="C58" s="38" t="s">
        <v>213</v>
      </c>
      <c r="D58" s="37">
        <v>0</v>
      </c>
      <c r="E58" s="44">
        <v>0</v>
      </c>
      <c r="F58" s="44">
        <v>0</v>
      </c>
      <c r="G58" s="44">
        <v>0</v>
      </c>
      <c r="H58" s="37">
        <v>0</v>
      </c>
    </row>
    <row r="59" spans="2:8" ht="20" x14ac:dyDescent="0.35">
      <c r="B59" s="38">
        <v>110411</v>
      </c>
      <c r="C59" s="38" t="s">
        <v>214</v>
      </c>
      <c r="D59" s="37">
        <v>12000000000</v>
      </c>
      <c r="E59" s="44">
        <f t="shared" ref="E59:E66" si="10">D59/2</f>
        <v>6000000000</v>
      </c>
      <c r="F59" s="44">
        <v>16900696556</v>
      </c>
      <c r="G59" s="44">
        <v>0</v>
      </c>
      <c r="H59" s="37">
        <f>F59-E59</f>
        <v>10900696556</v>
      </c>
    </row>
    <row r="60" spans="2:8" ht="20" x14ac:dyDescent="0.35">
      <c r="B60" s="38">
        <v>110490</v>
      </c>
      <c r="C60" s="38" t="s">
        <v>189</v>
      </c>
      <c r="D60" s="37">
        <v>25000000000</v>
      </c>
      <c r="E60" s="44">
        <f t="shared" si="10"/>
        <v>12500000000</v>
      </c>
      <c r="F60" s="44">
        <v>4533217196</v>
      </c>
      <c r="G60" s="44">
        <f>E60-F60</f>
        <v>7966782804</v>
      </c>
      <c r="H60" s="37"/>
    </row>
    <row r="61" spans="2:8" ht="20" x14ac:dyDescent="0.35">
      <c r="B61" s="62">
        <v>110500</v>
      </c>
      <c r="C61" s="55" t="s">
        <v>215</v>
      </c>
      <c r="D61" s="54">
        <v>16000000000</v>
      </c>
      <c r="E61" s="54">
        <f t="shared" si="10"/>
        <v>8000000000</v>
      </c>
      <c r="F61" s="54">
        <f>SUM(F62:F70)</f>
        <v>19604654233</v>
      </c>
      <c r="G61" s="54">
        <f>SUM(G62:G70)</f>
        <v>2519415767</v>
      </c>
      <c r="H61" s="54">
        <f>SUM(H62:H70)</f>
        <v>14124070000</v>
      </c>
    </row>
    <row r="62" spans="2:8" ht="20" x14ac:dyDescent="0.35">
      <c r="B62" s="38">
        <v>110501</v>
      </c>
      <c r="C62" s="38" t="s">
        <v>216</v>
      </c>
      <c r="D62" s="37">
        <v>0</v>
      </c>
      <c r="E62" s="37">
        <f t="shared" si="10"/>
        <v>0</v>
      </c>
      <c r="F62" s="37">
        <v>0</v>
      </c>
      <c r="G62" s="37">
        <v>0</v>
      </c>
      <c r="H62" s="37"/>
    </row>
    <row r="63" spans="2:8" ht="20" x14ac:dyDescent="0.35">
      <c r="B63" s="38">
        <v>110502</v>
      </c>
      <c r="C63" s="38" t="s">
        <v>217</v>
      </c>
      <c r="D63" s="37">
        <v>0</v>
      </c>
      <c r="E63" s="37">
        <f t="shared" si="10"/>
        <v>0</v>
      </c>
      <c r="F63" s="37">
        <v>0</v>
      </c>
      <c r="G63" s="37">
        <v>0</v>
      </c>
      <c r="H63" s="37"/>
    </row>
    <row r="64" spans="2:8" ht="20" x14ac:dyDescent="0.35">
      <c r="B64" s="38">
        <v>110503</v>
      </c>
      <c r="C64" s="38" t="s">
        <v>218</v>
      </c>
      <c r="D64" s="37">
        <v>0</v>
      </c>
      <c r="E64" s="37">
        <f t="shared" si="10"/>
        <v>0</v>
      </c>
      <c r="F64" s="37">
        <v>0</v>
      </c>
      <c r="G64" s="37">
        <v>0</v>
      </c>
      <c r="H64" s="37"/>
    </row>
    <row r="65" spans="2:8" ht="20" x14ac:dyDescent="0.35">
      <c r="B65" s="38">
        <v>110504</v>
      </c>
      <c r="C65" s="38" t="s">
        <v>219</v>
      </c>
      <c r="D65" s="37">
        <v>0</v>
      </c>
      <c r="E65" s="37">
        <f t="shared" si="10"/>
        <v>0</v>
      </c>
      <c r="F65" s="37">
        <v>0</v>
      </c>
      <c r="G65" s="37">
        <v>0</v>
      </c>
      <c r="H65" s="37"/>
    </row>
    <row r="66" spans="2:8" ht="20" x14ac:dyDescent="0.35">
      <c r="B66" s="38">
        <v>110505</v>
      </c>
      <c r="C66" s="38" t="s">
        <v>220</v>
      </c>
      <c r="D66" s="37">
        <v>10000000000</v>
      </c>
      <c r="E66" s="37">
        <f t="shared" si="10"/>
        <v>5000000000</v>
      </c>
      <c r="F66" s="44">
        <v>2990900033</v>
      </c>
      <c r="G66" s="44">
        <f>E66-F66</f>
        <v>2009099967</v>
      </c>
      <c r="H66" s="37">
        <v>0</v>
      </c>
    </row>
    <row r="67" spans="2:8" ht="20" x14ac:dyDescent="0.35">
      <c r="B67" s="38">
        <v>110506</v>
      </c>
      <c r="C67" s="38" t="s">
        <v>221</v>
      </c>
      <c r="D67" s="37">
        <v>5000000000</v>
      </c>
      <c r="E67" s="37">
        <f>D67/2</f>
        <v>2500000000</v>
      </c>
      <c r="F67" s="44">
        <v>1989684200</v>
      </c>
      <c r="G67" s="44">
        <f>E67-F67</f>
        <v>510315800</v>
      </c>
      <c r="H67" s="37">
        <v>0</v>
      </c>
    </row>
    <row r="68" spans="2:8" ht="41.5" x14ac:dyDescent="2.25">
      <c r="B68" s="290" t="s">
        <v>15</v>
      </c>
      <c r="C68" s="290"/>
      <c r="D68" s="290" t="s">
        <v>16</v>
      </c>
      <c r="E68" s="290"/>
      <c r="F68" s="290"/>
      <c r="G68" s="290"/>
      <c r="H68" s="81" t="s">
        <v>17</v>
      </c>
    </row>
    <row r="69" spans="2:8" ht="41.5" x14ac:dyDescent="2.25">
      <c r="B69" s="289" t="s">
        <v>18</v>
      </c>
      <c r="C69" s="289"/>
      <c r="D69" s="290" t="s">
        <v>190</v>
      </c>
      <c r="E69" s="290"/>
      <c r="F69" s="290"/>
      <c r="G69" s="290"/>
      <c r="H69" s="81" t="s">
        <v>313</v>
      </c>
    </row>
    <row r="70" spans="2:8" ht="20" x14ac:dyDescent="0.35">
      <c r="B70" s="38">
        <v>110507</v>
      </c>
      <c r="C70" s="38" t="s">
        <v>222</v>
      </c>
      <c r="D70" s="37">
        <v>1000000000</v>
      </c>
      <c r="E70" s="37">
        <f t="shared" ref="E70" si="11">D70/2</f>
        <v>500000000</v>
      </c>
      <c r="F70" s="44">
        <v>14624070000</v>
      </c>
      <c r="G70" s="44">
        <v>0</v>
      </c>
      <c r="H70" s="37">
        <f>F70-E70</f>
        <v>14124070000</v>
      </c>
    </row>
    <row r="71" spans="2:8" ht="20" x14ac:dyDescent="0.35">
      <c r="B71" s="61">
        <v>120000</v>
      </c>
      <c r="C71" s="52" t="s">
        <v>223</v>
      </c>
      <c r="D71" s="48">
        <v>50200000000</v>
      </c>
      <c r="E71" s="48">
        <f>D71/2</f>
        <v>25100000000</v>
      </c>
      <c r="F71" s="48">
        <f>F72</f>
        <v>24094014910</v>
      </c>
      <c r="G71" s="48">
        <f t="shared" ref="G71:H71" si="12">G72</f>
        <v>4475546284</v>
      </c>
      <c r="H71" s="48">
        <f t="shared" si="12"/>
        <v>3469561194</v>
      </c>
    </row>
    <row r="72" spans="2:8" ht="20" x14ac:dyDescent="0.35">
      <c r="B72" s="62">
        <v>120100</v>
      </c>
      <c r="C72" s="55" t="s">
        <v>224</v>
      </c>
      <c r="D72" s="54">
        <v>50200000000</v>
      </c>
      <c r="E72" s="54">
        <f>D72/2</f>
        <v>25100000000</v>
      </c>
      <c r="F72" s="54">
        <f>SUM(F73:F82)</f>
        <v>24094014910</v>
      </c>
      <c r="G72" s="54">
        <f t="shared" ref="G72:H72" si="13">SUM(G73:G82)</f>
        <v>4475546284</v>
      </c>
      <c r="H72" s="54">
        <f t="shared" si="13"/>
        <v>3469561194</v>
      </c>
    </row>
    <row r="73" spans="2:8" ht="20" x14ac:dyDescent="0.35">
      <c r="B73" s="63">
        <v>120101</v>
      </c>
      <c r="C73" s="38" t="s">
        <v>225</v>
      </c>
      <c r="D73" s="37">
        <v>0</v>
      </c>
      <c r="E73" s="37">
        <f>D73/2</f>
        <v>0</v>
      </c>
      <c r="F73" s="37">
        <v>2143875000</v>
      </c>
      <c r="G73" s="37">
        <v>0</v>
      </c>
      <c r="H73" s="37">
        <f>F73-E73</f>
        <v>2143875000</v>
      </c>
    </row>
    <row r="74" spans="2:8" ht="20" x14ac:dyDescent="0.35">
      <c r="B74" s="64">
        <v>120102</v>
      </c>
      <c r="C74" s="38" t="s">
        <v>226</v>
      </c>
      <c r="D74" s="37">
        <v>0</v>
      </c>
      <c r="E74" s="37">
        <f t="shared" ref="E74:E82" si="14">D74/2</f>
        <v>0</v>
      </c>
      <c r="F74" s="50">
        <v>0</v>
      </c>
      <c r="G74" s="50">
        <v>0</v>
      </c>
      <c r="H74" s="37">
        <v>0</v>
      </c>
    </row>
    <row r="75" spans="2:8" ht="20" x14ac:dyDescent="0.35">
      <c r="B75" s="64">
        <v>120105</v>
      </c>
      <c r="C75" s="38" t="s">
        <v>227</v>
      </c>
      <c r="D75" s="37">
        <v>0</v>
      </c>
      <c r="E75" s="37">
        <f t="shared" si="14"/>
        <v>0</v>
      </c>
      <c r="F75" s="50">
        <v>0</v>
      </c>
      <c r="G75" s="50">
        <v>0</v>
      </c>
      <c r="H75" s="37">
        <v>0</v>
      </c>
    </row>
    <row r="76" spans="2:8" ht="20" x14ac:dyDescent="0.35">
      <c r="B76" s="64">
        <v>120106</v>
      </c>
      <c r="C76" s="38" t="s">
        <v>228</v>
      </c>
      <c r="D76" s="37">
        <v>0</v>
      </c>
      <c r="E76" s="37">
        <f t="shared" si="14"/>
        <v>0</v>
      </c>
      <c r="F76" s="50">
        <v>0</v>
      </c>
      <c r="G76" s="50">
        <v>0</v>
      </c>
      <c r="H76" s="37">
        <v>0</v>
      </c>
    </row>
    <row r="77" spans="2:8" ht="20" x14ac:dyDescent="0.35">
      <c r="B77" s="64">
        <v>120108</v>
      </c>
      <c r="C77" s="38" t="s">
        <v>229</v>
      </c>
      <c r="D77" s="37">
        <v>0</v>
      </c>
      <c r="E77" s="37">
        <f t="shared" si="14"/>
        <v>0</v>
      </c>
      <c r="F77" s="44">
        <v>0</v>
      </c>
      <c r="G77" s="44">
        <v>0</v>
      </c>
      <c r="H77" s="37">
        <v>0</v>
      </c>
    </row>
    <row r="78" spans="2:8" ht="20" x14ac:dyDescent="0.35">
      <c r="B78" s="63">
        <v>120109</v>
      </c>
      <c r="C78" s="38" t="s">
        <v>230</v>
      </c>
      <c r="D78" s="37">
        <v>25000000000</v>
      </c>
      <c r="E78" s="37">
        <f t="shared" si="14"/>
        <v>12500000000</v>
      </c>
      <c r="F78" s="44">
        <v>8124453716</v>
      </c>
      <c r="G78" s="44">
        <f>E78-F78</f>
        <v>4375546284</v>
      </c>
      <c r="H78" s="37">
        <v>0</v>
      </c>
    </row>
    <row r="79" spans="2:8" ht="20" x14ac:dyDescent="0.35">
      <c r="B79" s="64">
        <v>120110</v>
      </c>
      <c r="C79" s="38" t="s">
        <v>231</v>
      </c>
      <c r="D79" s="37">
        <v>25000000000</v>
      </c>
      <c r="E79" s="37">
        <f t="shared" si="14"/>
        <v>12500000000</v>
      </c>
      <c r="F79" s="44">
        <v>13825686194</v>
      </c>
      <c r="G79" s="44">
        <v>0</v>
      </c>
      <c r="H79" s="37">
        <f>F79-E79</f>
        <v>1325686194</v>
      </c>
    </row>
    <row r="80" spans="2:8" ht="20" x14ac:dyDescent="0.35">
      <c r="B80" s="63">
        <v>120111</v>
      </c>
      <c r="C80" s="38" t="s">
        <v>232</v>
      </c>
      <c r="D80" s="37">
        <v>100000000</v>
      </c>
      <c r="E80" s="37">
        <f t="shared" si="14"/>
        <v>50000000</v>
      </c>
      <c r="F80" s="44">
        <v>0</v>
      </c>
      <c r="G80" s="44">
        <f>D80-E80</f>
        <v>50000000</v>
      </c>
      <c r="H80" s="37">
        <v>0</v>
      </c>
    </row>
    <row r="81" spans="2:10" ht="20" x14ac:dyDescent="0.35">
      <c r="B81" s="64">
        <v>120112</v>
      </c>
      <c r="C81" s="38" t="s">
        <v>233</v>
      </c>
      <c r="D81" s="37">
        <v>0</v>
      </c>
      <c r="E81" s="37">
        <f t="shared" si="14"/>
        <v>0</v>
      </c>
      <c r="F81" s="44">
        <v>0</v>
      </c>
      <c r="G81" s="44">
        <v>0</v>
      </c>
      <c r="H81" s="37">
        <v>0</v>
      </c>
    </row>
    <row r="82" spans="2:10" ht="20" x14ac:dyDescent="0.35">
      <c r="B82" s="64">
        <v>120190</v>
      </c>
      <c r="C82" s="38" t="s">
        <v>189</v>
      </c>
      <c r="D82" s="37">
        <v>100000000</v>
      </c>
      <c r="E82" s="37">
        <f t="shared" si="14"/>
        <v>50000000</v>
      </c>
      <c r="F82" s="44">
        <v>0</v>
      </c>
      <c r="G82" s="44">
        <f>E82-F82</f>
        <v>50000000</v>
      </c>
      <c r="H82" s="37">
        <v>0</v>
      </c>
    </row>
    <row r="83" spans="2:10" ht="20" x14ac:dyDescent="0.35">
      <c r="B83" s="65">
        <v>130000</v>
      </c>
      <c r="C83" s="49" t="s">
        <v>234</v>
      </c>
      <c r="D83" s="48">
        <v>124300000000</v>
      </c>
      <c r="E83" s="48">
        <f>D83/2</f>
        <v>62150000000</v>
      </c>
      <c r="F83" s="48">
        <f>F84+F97</f>
        <v>45309903330</v>
      </c>
      <c r="G83" s="48">
        <f t="shared" ref="G83:H83" si="15">G84+G97</f>
        <v>23571652464</v>
      </c>
      <c r="H83" s="48">
        <f t="shared" si="15"/>
        <v>6731555794</v>
      </c>
    </row>
    <row r="84" spans="2:10" ht="20" x14ac:dyDescent="0.35">
      <c r="B84" s="62">
        <v>130100</v>
      </c>
      <c r="C84" s="55" t="s">
        <v>234</v>
      </c>
      <c r="D84" s="54">
        <v>94300000000</v>
      </c>
      <c r="E84" s="54">
        <f>D84/2</f>
        <v>47150000000</v>
      </c>
      <c r="F84" s="54">
        <f>SUM(F85:F96)</f>
        <v>37528903259</v>
      </c>
      <c r="G84" s="54">
        <f t="shared" ref="G84:H84" si="16">SUM(G85:G96)</f>
        <v>16182544784</v>
      </c>
      <c r="H84" s="54">
        <f t="shared" si="16"/>
        <v>6561448043</v>
      </c>
    </row>
    <row r="85" spans="2:10" ht="20" x14ac:dyDescent="0.35">
      <c r="B85" s="38">
        <v>130101</v>
      </c>
      <c r="C85" s="38" t="s">
        <v>235</v>
      </c>
      <c r="D85" s="37">
        <v>35000000000</v>
      </c>
      <c r="E85" s="44">
        <f>D85/2</f>
        <v>17500000000</v>
      </c>
      <c r="F85" s="44">
        <v>2540391250</v>
      </c>
      <c r="G85" s="44">
        <f>E85-F85</f>
        <v>14959608750</v>
      </c>
      <c r="H85" s="37">
        <v>0</v>
      </c>
    </row>
    <row r="86" spans="2:10" ht="20" x14ac:dyDescent="0.35">
      <c r="B86" s="38">
        <v>130102</v>
      </c>
      <c r="C86" s="38" t="s">
        <v>236</v>
      </c>
      <c r="D86" s="37">
        <v>8000000000</v>
      </c>
      <c r="E86" s="44">
        <f t="shared" ref="E86:E91" si="17">D86/2</f>
        <v>4000000000</v>
      </c>
      <c r="F86" s="44">
        <v>3427063966</v>
      </c>
      <c r="G86" s="44">
        <f>E86-F86</f>
        <v>572936034</v>
      </c>
      <c r="H86" s="37">
        <v>0</v>
      </c>
    </row>
    <row r="87" spans="2:10" ht="20" x14ac:dyDescent="0.35">
      <c r="B87" s="38">
        <v>130103</v>
      </c>
      <c r="C87" s="38" t="s">
        <v>237</v>
      </c>
      <c r="D87" s="37">
        <v>0</v>
      </c>
      <c r="E87" s="44">
        <f t="shared" si="17"/>
        <v>0</v>
      </c>
      <c r="F87" s="44">
        <v>0</v>
      </c>
      <c r="G87" s="44">
        <v>0</v>
      </c>
      <c r="H87" s="37">
        <v>0</v>
      </c>
    </row>
    <row r="88" spans="2:10" s="131" customFormat="1" ht="17.25" customHeight="1" x14ac:dyDescent="0.3">
      <c r="B88" s="87">
        <v>130104</v>
      </c>
      <c r="C88" s="174" t="s">
        <v>238</v>
      </c>
      <c r="D88" s="88">
        <v>0</v>
      </c>
      <c r="E88" s="175">
        <f t="shared" si="17"/>
        <v>0</v>
      </c>
      <c r="F88" s="175">
        <v>0</v>
      </c>
      <c r="G88" s="175">
        <v>0</v>
      </c>
      <c r="H88" s="88"/>
    </row>
    <row r="89" spans="2:10" s="131" customFormat="1" ht="17.25" customHeight="1" x14ac:dyDescent="0.3">
      <c r="B89" s="87">
        <v>130105</v>
      </c>
      <c r="C89" s="87" t="s">
        <v>239</v>
      </c>
      <c r="D89" s="88">
        <v>0</v>
      </c>
      <c r="E89" s="175">
        <f t="shared" si="17"/>
        <v>0</v>
      </c>
      <c r="F89" s="175">
        <v>0</v>
      </c>
      <c r="G89" s="175">
        <v>0</v>
      </c>
      <c r="H89" s="88"/>
    </row>
    <row r="90" spans="2:10" s="131" customFormat="1" ht="17.25" customHeight="1" x14ac:dyDescent="0.3">
      <c r="B90" s="87">
        <v>130106</v>
      </c>
      <c r="C90" s="87" t="s">
        <v>240</v>
      </c>
      <c r="D90" s="88">
        <v>0</v>
      </c>
      <c r="E90" s="175">
        <f t="shared" si="17"/>
        <v>0</v>
      </c>
      <c r="F90" s="175">
        <v>0</v>
      </c>
      <c r="G90" s="175">
        <v>0</v>
      </c>
      <c r="H90" s="88"/>
    </row>
    <row r="91" spans="2:10" s="131" customFormat="1" ht="17.25" customHeight="1" x14ac:dyDescent="0.3">
      <c r="B91" s="87">
        <v>130107</v>
      </c>
      <c r="C91" s="87" t="s">
        <v>241</v>
      </c>
      <c r="D91" s="88">
        <v>0</v>
      </c>
      <c r="E91" s="175">
        <f t="shared" si="17"/>
        <v>0</v>
      </c>
      <c r="F91" s="88">
        <v>0</v>
      </c>
      <c r="G91" s="88">
        <v>0</v>
      </c>
      <c r="H91" s="88"/>
      <c r="J91" s="176"/>
    </row>
    <row r="92" spans="2:10" s="131" customFormat="1" ht="17.25" customHeight="1" x14ac:dyDescent="0.3">
      <c r="B92" s="87">
        <v>130108</v>
      </c>
      <c r="C92" s="174" t="s">
        <v>242</v>
      </c>
      <c r="D92" s="88">
        <v>0</v>
      </c>
      <c r="E92" s="88">
        <f t="shared" ref="E92:E101" si="18">D92/2</f>
        <v>0</v>
      </c>
      <c r="F92" s="175">
        <v>0</v>
      </c>
      <c r="G92" s="175">
        <v>0</v>
      </c>
      <c r="H92" s="88"/>
    </row>
    <row r="93" spans="2:10" ht="20" x14ac:dyDescent="0.35">
      <c r="B93" s="38">
        <v>130110</v>
      </c>
      <c r="C93" s="38" t="s">
        <v>243</v>
      </c>
      <c r="D93" s="37">
        <v>300000000</v>
      </c>
      <c r="E93" s="37">
        <f t="shared" si="18"/>
        <v>150000000</v>
      </c>
      <c r="F93" s="44">
        <v>0</v>
      </c>
      <c r="G93" s="44">
        <f>E93</f>
        <v>150000000</v>
      </c>
      <c r="H93" s="37"/>
    </row>
    <row r="94" spans="2:10" ht="20" x14ac:dyDescent="0.35">
      <c r="B94" s="38">
        <v>130111</v>
      </c>
      <c r="C94" s="38" t="s">
        <v>244</v>
      </c>
      <c r="D94" s="37">
        <v>20000000000</v>
      </c>
      <c r="E94" s="37">
        <f t="shared" si="18"/>
        <v>10000000000</v>
      </c>
      <c r="F94" s="44">
        <v>13629154259</v>
      </c>
      <c r="G94" s="44">
        <v>0</v>
      </c>
      <c r="H94" s="37">
        <f>F94-E94</f>
        <v>3629154259</v>
      </c>
    </row>
    <row r="95" spans="2:10" ht="20" x14ac:dyDescent="0.35">
      <c r="B95" s="38">
        <v>130112</v>
      </c>
      <c r="C95" s="38" t="s">
        <v>245</v>
      </c>
      <c r="D95" s="37">
        <v>30000000000</v>
      </c>
      <c r="E95" s="37">
        <f t="shared" si="18"/>
        <v>15000000000</v>
      </c>
      <c r="F95" s="44">
        <v>17932293784</v>
      </c>
      <c r="G95" s="44">
        <v>0</v>
      </c>
      <c r="H95" s="37">
        <f>F95-E95</f>
        <v>2932293784</v>
      </c>
    </row>
    <row r="96" spans="2:10" ht="20" x14ac:dyDescent="0.35">
      <c r="B96" s="38">
        <v>130190</v>
      </c>
      <c r="C96" s="38" t="s">
        <v>189</v>
      </c>
      <c r="D96" s="37">
        <v>1000000000</v>
      </c>
      <c r="E96" s="37">
        <f t="shared" si="18"/>
        <v>500000000</v>
      </c>
      <c r="F96" s="44">
        <v>0</v>
      </c>
      <c r="G96" s="44">
        <f>E96</f>
        <v>500000000</v>
      </c>
      <c r="H96" s="37"/>
    </row>
    <row r="97" spans="2:8" ht="20" x14ac:dyDescent="0.35">
      <c r="B97" s="62">
        <v>130200</v>
      </c>
      <c r="C97" s="55" t="s">
        <v>246</v>
      </c>
      <c r="D97" s="54">
        <v>30000000000</v>
      </c>
      <c r="E97" s="54">
        <f t="shared" si="18"/>
        <v>15000000000</v>
      </c>
      <c r="F97" s="54">
        <f>SUM(F98:F100)</f>
        <v>7781000071</v>
      </c>
      <c r="G97" s="54">
        <f t="shared" ref="G97:H97" si="19">SUM(G98:G100)</f>
        <v>7389107680</v>
      </c>
      <c r="H97" s="54">
        <f t="shared" si="19"/>
        <v>170107751</v>
      </c>
    </row>
    <row r="98" spans="2:8" ht="20" x14ac:dyDescent="0.35">
      <c r="B98" s="38">
        <v>130201</v>
      </c>
      <c r="C98" s="38" t="s">
        <v>247</v>
      </c>
      <c r="D98" s="37">
        <v>25000000000</v>
      </c>
      <c r="E98" s="37">
        <f t="shared" si="18"/>
        <v>12500000000</v>
      </c>
      <c r="F98" s="37">
        <v>6502500000</v>
      </c>
      <c r="G98" s="37">
        <f>E98-F98</f>
        <v>5997500000</v>
      </c>
      <c r="H98" s="37">
        <v>0</v>
      </c>
    </row>
    <row r="99" spans="2:8" ht="20" x14ac:dyDescent="0.35">
      <c r="B99" s="38">
        <v>130202</v>
      </c>
      <c r="C99" s="38" t="s">
        <v>248</v>
      </c>
      <c r="D99" s="37">
        <v>4000000000</v>
      </c>
      <c r="E99" s="37">
        <f t="shared" si="18"/>
        <v>2000000000</v>
      </c>
      <c r="F99" s="37">
        <v>608392320</v>
      </c>
      <c r="G99" s="37">
        <f>E99-F99</f>
        <v>1391607680</v>
      </c>
      <c r="H99" s="37">
        <v>0</v>
      </c>
    </row>
    <row r="100" spans="2:8" ht="20" x14ac:dyDescent="0.35">
      <c r="B100" s="38">
        <v>130290</v>
      </c>
      <c r="C100" s="38" t="s">
        <v>189</v>
      </c>
      <c r="D100" s="37">
        <v>1000000000</v>
      </c>
      <c r="E100" s="37">
        <f t="shared" si="18"/>
        <v>500000000</v>
      </c>
      <c r="F100" s="37">
        <v>670107751</v>
      </c>
      <c r="G100" s="37">
        <v>0</v>
      </c>
      <c r="H100" s="37">
        <f>F100-E100</f>
        <v>170107751</v>
      </c>
    </row>
    <row r="101" spans="2:8" ht="20" x14ac:dyDescent="0.35">
      <c r="B101" s="65">
        <v>140000</v>
      </c>
      <c r="C101" s="49" t="s">
        <v>249</v>
      </c>
      <c r="D101" s="48">
        <v>25000000000</v>
      </c>
      <c r="E101" s="48">
        <f t="shared" si="18"/>
        <v>12500000000</v>
      </c>
      <c r="F101" s="48">
        <f>F104+F116</f>
        <v>4683650000</v>
      </c>
      <c r="G101" s="48">
        <f t="shared" ref="G101:H101" si="20">G104+G116</f>
        <v>7816350000</v>
      </c>
      <c r="H101" s="48">
        <f t="shared" si="20"/>
        <v>0</v>
      </c>
    </row>
    <row r="102" spans="2:8" ht="33.75" customHeight="1" x14ac:dyDescent="2.25">
      <c r="B102" s="290" t="s">
        <v>15</v>
      </c>
      <c r="C102" s="290"/>
      <c r="D102" s="290" t="s">
        <v>16</v>
      </c>
      <c r="E102" s="290"/>
      <c r="F102" s="290"/>
      <c r="G102" s="290"/>
      <c r="H102" s="81" t="s">
        <v>17</v>
      </c>
    </row>
    <row r="103" spans="2:8" ht="30.75" customHeight="1" x14ac:dyDescent="2.25">
      <c r="B103" s="289" t="s">
        <v>18</v>
      </c>
      <c r="C103" s="289"/>
      <c r="D103" s="290" t="s">
        <v>190</v>
      </c>
      <c r="E103" s="290"/>
      <c r="F103" s="290"/>
      <c r="G103" s="290"/>
      <c r="H103" s="81" t="s">
        <v>313</v>
      </c>
    </row>
    <row r="104" spans="2:8" ht="20" x14ac:dyDescent="0.35">
      <c r="B104" s="62">
        <v>140100</v>
      </c>
      <c r="C104" s="55" t="s">
        <v>250</v>
      </c>
      <c r="D104" s="54">
        <v>25000000000</v>
      </c>
      <c r="E104" s="54">
        <f t="shared" ref="E104:E117" si="21">D104/2</f>
        <v>12500000000</v>
      </c>
      <c r="F104" s="54">
        <f>SUM(F105:F115)</f>
        <v>4683650000</v>
      </c>
      <c r="G104" s="54">
        <f t="shared" ref="G104:H104" si="22">SUM(G105:G115)</f>
        <v>7816350000</v>
      </c>
      <c r="H104" s="54">
        <f t="shared" si="22"/>
        <v>0</v>
      </c>
    </row>
    <row r="105" spans="2:8" ht="20" x14ac:dyDescent="0.35">
      <c r="B105" s="45">
        <v>140101</v>
      </c>
      <c r="C105" s="38" t="s">
        <v>251</v>
      </c>
      <c r="D105" s="37">
        <v>25000000000</v>
      </c>
      <c r="E105" s="37">
        <f t="shared" si="21"/>
        <v>12500000000</v>
      </c>
      <c r="F105" s="37">
        <v>4683650000</v>
      </c>
      <c r="G105" s="37">
        <f>E105-F105</f>
        <v>7816350000</v>
      </c>
      <c r="H105" s="37">
        <v>0</v>
      </c>
    </row>
    <row r="106" spans="2:8" ht="20" x14ac:dyDescent="0.35">
      <c r="B106" s="38">
        <v>140102</v>
      </c>
      <c r="C106" s="38" t="s">
        <v>252</v>
      </c>
      <c r="D106" s="37">
        <v>0</v>
      </c>
      <c r="E106" s="37">
        <f t="shared" si="21"/>
        <v>0</v>
      </c>
      <c r="F106" s="37">
        <v>0</v>
      </c>
      <c r="G106" s="37">
        <v>0</v>
      </c>
      <c r="H106" s="37"/>
    </row>
    <row r="107" spans="2:8" ht="20" x14ac:dyDescent="0.35">
      <c r="B107" s="38">
        <v>140103</v>
      </c>
      <c r="C107" s="38" t="s">
        <v>253</v>
      </c>
      <c r="D107" s="37">
        <v>0</v>
      </c>
      <c r="E107" s="37">
        <f t="shared" si="21"/>
        <v>0</v>
      </c>
      <c r="F107" s="37">
        <v>0</v>
      </c>
      <c r="G107" s="37">
        <v>0</v>
      </c>
      <c r="H107" s="37"/>
    </row>
    <row r="108" spans="2:8" ht="20" x14ac:dyDescent="0.35">
      <c r="B108" s="38">
        <v>140104</v>
      </c>
      <c r="C108" s="38" t="s">
        <v>254</v>
      </c>
      <c r="D108" s="37">
        <v>0</v>
      </c>
      <c r="E108" s="37">
        <f t="shared" si="21"/>
        <v>0</v>
      </c>
      <c r="F108" s="37">
        <v>0</v>
      </c>
      <c r="G108" s="37">
        <v>0</v>
      </c>
      <c r="H108" s="37">
        <v>0</v>
      </c>
    </row>
    <row r="109" spans="2:8" ht="20" x14ac:dyDescent="0.35">
      <c r="B109" s="38">
        <v>140105</v>
      </c>
      <c r="C109" s="38" t="s">
        <v>255</v>
      </c>
      <c r="D109" s="37">
        <v>0</v>
      </c>
      <c r="E109" s="37">
        <f t="shared" si="21"/>
        <v>0</v>
      </c>
      <c r="F109" s="37">
        <v>0</v>
      </c>
      <c r="G109" s="37">
        <v>0</v>
      </c>
      <c r="H109" s="37"/>
    </row>
    <row r="110" spans="2:8" ht="20" x14ac:dyDescent="0.35">
      <c r="B110" s="38">
        <v>140106</v>
      </c>
      <c r="C110" s="38" t="s">
        <v>256</v>
      </c>
      <c r="D110" s="37">
        <v>0</v>
      </c>
      <c r="E110" s="37">
        <f t="shared" si="21"/>
        <v>0</v>
      </c>
      <c r="F110" s="37">
        <v>0</v>
      </c>
      <c r="G110" s="37">
        <v>0</v>
      </c>
      <c r="H110" s="37"/>
    </row>
    <row r="111" spans="2:8" ht="20" x14ac:dyDescent="0.35">
      <c r="B111" s="38">
        <v>140107</v>
      </c>
      <c r="C111" s="38" t="s">
        <v>257</v>
      </c>
      <c r="D111" s="37">
        <v>0</v>
      </c>
      <c r="E111" s="37">
        <f t="shared" si="21"/>
        <v>0</v>
      </c>
      <c r="F111" s="37">
        <v>0</v>
      </c>
      <c r="G111" s="37">
        <v>0</v>
      </c>
      <c r="H111" s="37"/>
    </row>
    <row r="112" spans="2:8" ht="20" x14ac:dyDescent="0.35">
      <c r="B112" s="38">
        <v>140108</v>
      </c>
      <c r="C112" s="38" t="s">
        <v>258</v>
      </c>
      <c r="D112" s="37">
        <v>0</v>
      </c>
      <c r="E112" s="37">
        <f t="shared" si="21"/>
        <v>0</v>
      </c>
      <c r="F112" s="37">
        <v>0</v>
      </c>
      <c r="G112" s="37">
        <v>0</v>
      </c>
      <c r="H112" s="37"/>
    </row>
    <row r="113" spans="2:8" ht="20" x14ac:dyDescent="0.35">
      <c r="B113" s="38">
        <v>140109</v>
      </c>
      <c r="C113" s="38" t="s">
        <v>259</v>
      </c>
      <c r="D113" s="37">
        <v>0</v>
      </c>
      <c r="E113" s="37">
        <f t="shared" si="21"/>
        <v>0</v>
      </c>
      <c r="F113" s="37">
        <v>0</v>
      </c>
      <c r="G113" s="37">
        <v>0</v>
      </c>
      <c r="H113" s="37"/>
    </row>
    <row r="114" spans="2:8" ht="20" x14ac:dyDescent="0.35">
      <c r="B114" s="38">
        <v>140110</v>
      </c>
      <c r="C114" s="38" t="s">
        <v>260</v>
      </c>
      <c r="D114" s="37">
        <v>0</v>
      </c>
      <c r="E114" s="37">
        <f t="shared" si="21"/>
        <v>0</v>
      </c>
      <c r="F114" s="37">
        <v>0</v>
      </c>
      <c r="G114" s="37">
        <v>0</v>
      </c>
      <c r="H114" s="37"/>
    </row>
    <row r="115" spans="2:8" ht="20" x14ac:dyDescent="0.35">
      <c r="B115" s="38">
        <v>140190</v>
      </c>
      <c r="C115" s="47" t="s">
        <v>189</v>
      </c>
      <c r="D115" s="37">
        <v>0</v>
      </c>
      <c r="E115" s="37">
        <f t="shared" si="21"/>
        <v>0</v>
      </c>
      <c r="F115" s="37">
        <v>0</v>
      </c>
      <c r="G115" s="37">
        <v>0</v>
      </c>
      <c r="H115" s="37"/>
    </row>
    <row r="116" spans="2:8" ht="20" x14ac:dyDescent="0.35">
      <c r="B116" s="62">
        <v>140200</v>
      </c>
      <c r="C116" s="55" t="s">
        <v>261</v>
      </c>
      <c r="D116" s="54">
        <v>0</v>
      </c>
      <c r="E116" s="54">
        <f t="shared" si="21"/>
        <v>0</v>
      </c>
      <c r="F116" s="54">
        <f>SUM(F117:F121)</f>
        <v>0</v>
      </c>
      <c r="G116" s="54">
        <v>0</v>
      </c>
      <c r="H116" s="54">
        <v>0</v>
      </c>
    </row>
    <row r="117" spans="2:8" ht="20" x14ac:dyDescent="0.35">
      <c r="B117" s="38">
        <v>140202</v>
      </c>
      <c r="C117" s="47" t="s">
        <v>262</v>
      </c>
      <c r="D117" s="37">
        <v>0</v>
      </c>
      <c r="E117" s="37">
        <f t="shared" si="21"/>
        <v>0</v>
      </c>
      <c r="F117" s="37"/>
      <c r="G117" s="37">
        <v>0</v>
      </c>
      <c r="H117" s="37">
        <v>0</v>
      </c>
    </row>
    <row r="118" spans="2:8" ht="20" x14ac:dyDescent="0.35">
      <c r="B118" s="38">
        <v>140203</v>
      </c>
      <c r="C118" s="47" t="s">
        <v>263</v>
      </c>
      <c r="D118" s="37">
        <v>0</v>
      </c>
      <c r="E118" s="37">
        <v>0</v>
      </c>
      <c r="F118" s="37">
        <v>0</v>
      </c>
      <c r="G118" s="37">
        <v>0</v>
      </c>
      <c r="H118" s="37">
        <v>0</v>
      </c>
    </row>
    <row r="119" spans="2:8" ht="20" x14ac:dyDescent="0.35">
      <c r="B119" s="38">
        <v>140204</v>
      </c>
      <c r="C119" s="47" t="s">
        <v>264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</row>
    <row r="120" spans="2:8" ht="20" x14ac:dyDescent="0.35">
      <c r="B120" s="38">
        <v>140205</v>
      </c>
      <c r="C120" s="47" t="s">
        <v>265</v>
      </c>
      <c r="D120" s="37">
        <v>0</v>
      </c>
      <c r="E120" s="37">
        <v>0</v>
      </c>
      <c r="F120" s="37">
        <v>0</v>
      </c>
      <c r="G120" s="37">
        <v>0</v>
      </c>
      <c r="H120" s="37">
        <v>0</v>
      </c>
    </row>
    <row r="121" spans="2:8" ht="20" x14ac:dyDescent="0.35">
      <c r="B121" s="38">
        <v>140290</v>
      </c>
      <c r="C121" s="38" t="s">
        <v>189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</row>
    <row r="122" spans="2:8" ht="20" x14ac:dyDescent="0.35">
      <c r="B122" s="65">
        <v>150000</v>
      </c>
      <c r="C122" s="49" t="s">
        <v>266</v>
      </c>
      <c r="D122" s="48">
        <v>2000000000</v>
      </c>
      <c r="E122" s="48">
        <f t="shared" ref="E122:E135" si="23">D122/2</f>
        <v>1000000000</v>
      </c>
      <c r="F122" s="48">
        <f>F123</f>
        <v>0</v>
      </c>
      <c r="G122" s="48">
        <f t="shared" ref="G122:H122" si="24">G123</f>
        <v>1000000000</v>
      </c>
      <c r="H122" s="48">
        <f t="shared" si="24"/>
        <v>0</v>
      </c>
    </row>
    <row r="123" spans="2:8" ht="20" x14ac:dyDescent="0.35">
      <c r="B123" s="62">
        <v>150100</v>
      </c>
      <c r="C123" s="55" t="s">
        <v>267</v>
      </c>
      <c r="D123" s="54">
        <v>2000000000</v>
      </c>
      <c r="E123" s="54">
        <f t="shared" si="23"/>
        <v>1000000000</v>
      </c>
      <c r="F123" s="54">
        <f>SUM(F124:F128)</f>
        <v>0</v>
      </c>
      <c r="G123" s="54">
        <f t="shared" ref="G123:H123" si="25">SUM(G124:G128)</f>
        <v>1000000000</v>
      </c>
      <c r="H123" s="54">
        <f t="shared" si="25"/>
        <v>0</v>
      </c>
    </row>
    <row r="124" spans="2:8" ht="20" x14ac:dyDescent="0.35">
      <c r="B124" s="38">
        <v>150101</v>
      </c>
      <c r="C124" s="38" t="s">
        <v>268</v>
      </c>
      <c r="D124" s="37">
        <v>2000000000</v>
      </c>
      <c r="E124" s="37">
        <f t="shared" si="23"/>
        <v>1000000000</v>
      </c>
      <c r="F124" s="37">
        <v>0</v>
      </c>
      <c r="G124" s="37">
        <f>E124-F124</f>
        <v>1000000000</v>
      </c>
      <c r="H124" s="37">
        <v>0</v>
      </c>
    </row>
    <row r="125" spans="2:8" ht="18.5" x14ac:dyDescent="0.35">
      <c r="B125" s="177">
        <v>150104</v>
      </c>
      <c r="C125" s="177" t="s">
        <v>269</v>
      </c>
      <c r="D125" s="178">
        <v>0</v>
      </c>
      <c r="E125" s="178">
        <f t="shared" si="23"/>
        <v>0</v>
      </c>
      <c r="F125" s="178">
        <v>0</v>
      </c>
      <c r="G125" s="178">
        <v>0</v>
      </c>
      <c r="H125" s="178"/>
    </row>
    <row r="126" spans="2:8" ht="18.5" x14ac:dyDescent="0.35">
      <c r="B126" s="177">
        <v>150106</v>
      </c>
      <c r="C126" s="177" t="s">
        <v>270</v>
      </c>
      <c r="D126" s="178">
        <v>0</v>
      </c>
      <c r="E126" s="178">
        <f t="shared" si="23"/>
        <v>0</v>
      </c>
      <c r="F126" s="178">
        <v>0</v>
      </c>
      <c r="G126" s="178">
        <v>0</v>
      </c>
      <c r="H126" s="178"/>
    </row>
    <row r="127" spans="2:8" ht="18.5" x14ac:dyDescent="0.35">
      <c r="B127" s="177">
        <v>150103</v>
      </c>
      <c r="C127" s="177" t="s">
        <v>271</v>
      </c>
      <c r="D127" s="178">
        <v>0</v>
      </c>
      <c r="E127" s="178">
        <f t="shared" si="23"/>
        <v>0</v>
      </c>
      <c r="F127" s="178">
        <v>0</v>
      </c>
      <c r="G127" s="178">
        <v>0</v>
      </c>
      <c r="H127" s="178"/>
    </row>
    <row r="128" spans="2:8" ht="18.5" x14ac:dyDescent="0.35">
      <c r="B128" s="177">
        <v>150190</v>
      </c>
      <c r="C128" s="177" t="s">
        <v>189</v>
      </c>
      <c r="D128" s="178">
        <v>0</v>
      </c>
      <c r="E128" s="178">
        <f t="shared" si="23"/>
        <v>0</v>
      </c>
      <c r="F128" s="178"/>
      <c r="G128" s="178">
        <v>0</v>
      </c>
      <c r="H128" s="178"/>
    </row>
    <row r="129" spans="2:8" ht="20" x14ac:dyDescent="0.35">
      <c r="B129" s="65">
        <v>160000</v>
      </c>
      <c r="C129" s="49" t="s">
        <v>272</v>
      </c>
      <c r="D129" s="48">
        <v>1367840000000</v>
      </c>
      <c r="E129" s="48">
        <f t="shared" si="23"/>
        <v>683920000000</v>
      </c>
      <c r="F129" s="48">
        <v>864547553757</v>
      </c>
      <c r="G129" s="48">
        <f>G130+G135</f>
        <v>3650000000</v>
      </c>
      <c r="H129" s="48">
        <f>H130+H135</f>
        <v>184277553757</v>
      </c>
    </row>
    <row r="130" spans="2:8" ht="20" x14ac:dyDescent="0.35">
      <c r="B130" s="62">
        <v>160100</v>
      </c>
      <c r="C130" s="55" t="s">
        <v>273</v>
      </c>
      <c r="D130" s="54">
        <v>0</v>
      </c>
      <c r="E130" s="54">
        <f t="shared" si="23"/>
        <v>0</v>
      </c>
      <c r="F130" s="54">
        <f ca="1">SUM(F131:F134)</f>
        <v>0</v>
      </c>
      <c r="G130" s="54">
        <f t="shared" ref="G130:H130" si="26">SUM(G131:G134)</f>
        <v>0</v>
      </c>
      <c r="H130" s="54">
        <f t="shared" si="26"/>
        <v>0</v>
      </c>
    </row>
    <row r="131" spans="2:8" ht="20" x14ac:dyDescent="0.35">
      <c r="B131" s="38">
        <v>160101</v>
      </c>
      <c r="C131" s="38" t="s">
        <v>274</v>
      </c>
      <c r="D131" s="37">
        <v>0</v>
      </c>
      <c r="E131" s="37">
        <f t="shared" si="23"/>
        <v>0</v>
      </c>
      <c r="F131" s="37">
        <f ca="1">SUM(F131:F134)</f>
        <v>0</v>
      </c>
      <c r="G131" s="37">
        <v>0</v>
      </c>
      <c r="H131" s="37">
        <v>0</v>
      </c>
    </row>
    <row r="132" spans="2:8" ht="20" x14ac:dyDescent="0.35">
      <c r="B132" s="38">
        <v>160102</v>
      </c>
      <c r="C132" s="38" t="s">
        <v>275</v>
      </c>
      <c r="D132" s="37">
        <v>0</v>
      </c>
      <c r="E132" s="37">
        <f t="shared" si="23"/>
        <v>0</v>
      </c>
      <c r="F132" s="37">
        <v>0</v>
      </c>
      <c r="G132" s="37">
        <v>0</v>
      </c>
      <c r="H132" s="37">
        <v>0</v>
      </c>
    </row>
    <row r="133" spans="2:8" ht="20" x14ac:dyDescent="0.35">
      <c r="B133" s="38">
        <v>160103</v>
      </c>
      <c r="C133" s="38" t="s">
        <v>276</v>
      </c>
      <c r="D133" s="37">
        <v>0</v>
      </c>
      <c r="E133" s="37">
        <f t="shared" si="23"/>
        <v>0</v>
      </c>
      <c r="F133" s="37">
        <v>0</v>
      </c>
      <c r="G133" s="37">
        <v>0</v>
      </c>
      <c r="H133" s="37">
        <v>0</v>
      </c>
    </row>
    <row r="134" spans="2:8" ht="20" x14ac:dyDescent="0.35">
      <c r="B134" s="38">
        <v>160190</v>
      </c>
      <c r="C134" s="38" t="s">
        <v>189</v>
      </c>
      <c r="D134" s="37">
        <v>0</v>
      </c>
      <c r="E134" s="37">
        <f t="shared" si="23"/>
        <v>0</v>
      </c>
      <c r="F134" s="37">
        <v>0</v>
      </c>
      <c r="G134" s="37">
        <v>0</v>
      </c>
      <c r="H134" s="37">
        <v>0</v>
      </c>
    </row>
    <row r="135" spans="2:8" ht="20" x14ac:dyDescent="0.35">
      <c r="B135" s="62">
        <v>160200</v>
      </c>
      <c r="C135" s="55" t="s">
        <v>277</v>
      </c>
      <c r="D135" s="54">
        <v>1367840000000</v>
      </c>
      <c r="E135" s="54">
        <f t="shared" si="23"/>
        <v>683920000000</v>
      </c>
      <c r="F135" s="54">
        <f>SUM(F136:F146)</f>
        <v>864547553757</v>
      </c>
      <c r="G135" s="54">
        <f>SUM(G136:G146)</f>
        <v>3650000000</v>
      </c>
      <c r="H135" s="54">
        <f>SUM(H136:H146)</f>
        <v>184277553757</v>
      </c>
    </row>
    <row r="136" spans="2:8" ht="34.5" customHeight="1" x14ac:dyDescent="2.25">
      <c r="B136" s="290" t="s">
        <v>15</v>
      </c>
      <c r="C136" s="290"/>
      <c r="D136" s="290" t="s">
        <v>16</v>
      </c>
      <c r="E136" s="290"/>
      <c r="F136" s="290"/>
      <c r="G136" s="290"/>
      <c r="H136" s="81" t="s">
        <v>17</v>
      </c>
    </row>
    <row r="137" spans="2:8" ht="29.25" customHeight="1" x14ac:dyDescent="2.25">
      <c r="B137" s="289" t="s">
        <v>18</v>
      </c>
      <c r="C137" s="289"/>
      <c r="D137" s="290" t="s">
        <v>190</v>
      </c>
      <c r="E137" s="290"/>
      <c r="F137" s="290"/>
      <c r="G137" s="290"/>
      <c r="H137" s="81" t="s">
        <v>313</v>
      </c>
    </row>
    <row r="138" spans="2:8" ht="20" x14ac:dyDescent="0.35">
      <c r="B138" s="38">
        <v>160201</v>
      </c>
      <c r="C138" s="47" t="s">
        <v>278</v>
      </c>
      <c r="D138" s="37">
        <v>0</v>
      </c>
      <c r="E138" s="37">
        <f>D138/2</f>
        <v>0</v>
      </c>
      <c r="F138" s="37">
        <v>0</v>
      </c>
      <c r="G138" s="37">
        <v>0</v>
      </c>
      <c r="H138" s="37">
        <v>0</v>
      </c>
    </row>
    <row r="139" spans="2:8" ht="20" x14ac:dyDescent="0.35">
      <c r="B139" s="38">
        <v>160202</v>
      </c>
      <c r="C139" s="38" t="s">
        <v>279</v>
      </c>
      <c r="D139" s="37">
        <v>5000000000</v>
      </c>
      <c r="E139" s="37">
        <f t="shared" ref="E139:E141" si="27">D139/2</f>
        <v>2500000000</v>
      </c>
      <c r="F139" s="44">
        <v>0</v>
      </c>
      <c r="G139" s="44">
        <f>E139-F139</f>
        <v>2500000000</v>
      </c>
      <c r="H139" s="37">
        <v>0</v>
      </c>
    </row>
    <row r="140" spans="2:8" ht="20" x14ac:dyDescent="0.35">
      <c r="B140" s="38">
        <v>160203</v>
      </c>
      <c r="C140" s="38" t="s">
        <v>280</v>
      </c>
      <c r="D140" s="37">
        <v>300000000</v>
      </c>
      <c r="E140" s="37">
        <f t="shared" si="27"/>
        <v>150000000</v>
      </c>
      <c r="F140" s="37">
        <v>0</v>
      </c>
      <c r="G140" s="44">
        <f>E140-F140</f>
        <v>150000000</v>
      </c>
      <c r="H140" s="37">
        <v>0</v>
      </c>
    </row>
    <row r="141" spans="2:8" ht="20" x14ac:dyDescent="0.35">
      <c r="B141" s="38">
        <v>160204</v>
      </c>
      <c r="C141" s="38" t="s">
        <v>281</v>
      </c>
      <c r="D141" s="37">
        <v>8000000000</v>
      </c>
      <c r="E141" s="37">
        <f t="shared" si="27"/>
        <v>4000000000</v>
      </c>
      <c r="F141" s="44">
        <v>12579706767</v>
      </c>
      <c r="G141" s="44">
        <v>0</v>
      </c>
      <c r="H141" s="37">
        <f>F141-E141</f>
        <v>8579706767</v>
      </c>
    </row>
    <row r="142" spans="2:8" ht="20" x14ac:dyDescent="0.35">
      <c r="B142" s="38">
        <v>160205</v>
      </c>
      <c r="C142" s="46" t="s">
        <v>282</v>
      </c>
      <c r="D142" s="37">
        <v>1352040000000</v>
      </c>
      <c r="E142" s="37">
        <f>D142/2</f>
        <v>676020000000</v>
      </c>
      <c r="F142" s="44">
        <v>851004032960</v>
      </c>
      <c r="G142" s="44">
        <v>0</v>
      </c>
      <c r="H142" s="37">
        <f>F142-E142</f>
        <v>174984032960</v>
      </c>
    </row>
    <row r="143" spans="2:8" ht="20" x14ac:dyDescent="0.35">
      <c r="B143" s="38">
        <v>160206</v>
      </c>
      <c r="C143" s="38" t="s">
        <v>283</v>
      </c>
      <c r="D143" s="37">
        <v>500000000</v>
      </c>
      <c r="E143" s="37">
        <f t="shared" ref="E143:E165" si="28">D143/2</f>
        <v>250000000</v>
      </c>
      <c r="F143" s="44">
        <v>963814030</v>
      </c>
      <c r="G143" s="44">
        <v>0</v>
      </c>
      <c r="H143" s="37">
        <f>F143-E143</f>
        <v>713814030</v>
      </c>
    </row>
    <row r="144" spans="2:8" ht="20" x14ac:dyDescent="0.35">
      <c r="B144" s="38">
        <v>160209</v>
      </c>
      <c r="C144" s="38" t="s">
        <v>284</v>
      </c>
      <c r="D144" s="60">
        <v>0</v>
      </c>
      <c r="E144" s="60">
        <f t="shared" si="28"/>
        <v>0</v>
      </c>
      <c r="F144" s="44">
        <v>0</v>
      </c>
      <c r="G144" s="44">
        <v>0</v>
      </c>
      <c r="H144" s="37">
        <v>0</v>
      </c>
    </row>
    <row r="145" spans="2:10" ht="20" x14ac:dyDescent="0.35">
      <c r="B145" s="38">
        <v>160210</v>
      </c>
      <c r="C145" s="38" t="s">
        <v>285</v>
      </c>
      <c r="D145" s="37">
        <v>1000000000</v>
      </c>
      <c r="E145" s="37">
        <f t="shared" si="28"/>
        <v>500000000</v>
      </c>
      <c r="F145" s="44">
        <v>0</v>
      </c>
      <c r="G145" s="44">
        <f>E145</f>
        <v>500000000</v>
      </c>
      <c r="H145" s="37">
        <v>0</v>
      </c>
    </row>
    <row r="146" spans="2:10" ht="20" x14ac:dyDescent="0.35">
      <c r="B146" s="38">
        <v>160290</v>
      </c>
      <c r="C146" s="38" t="s">
        <v>189</v>
      </c>
      <c r="D146" s="37">
        <v>1000000000</v>
      </c>
      <c r="E146" s="37">
        <f t="shared" si="28"/>
        <v>500000000</v>
      </c>
      <c r="F146" s="37">
        <v>0</v>
      </c>
      <c r="G146" s="37">
        <f>E146</f>
        <v>500000000</v>
      </c>
      <c r="H146" s="37">
        <v>0</v>
      </c>
    </row>
    <row r="147" spans="2:10" ht="20" x14ac:dyDescent="0.35">
      <c r="B147" s="66">
        <v>200000</v>
      </c>
      <c r="C147" s="42" t="s">
        <v>286</v>
      </c>
      <c r="D147" s="41">
        <v>902000000000</v>
      </c>
      <c r="E147" s="41">
        <f t="shared" si="28"/>
        <v>451000000000</v>
      </c>
      <c r="F147" s="41">
        <f>F148+F150+F152+F154+F156+F158</f>
        <v>16302204491</v>
      </c>
      <c r="G147" s="41">
        <f>G148+G150+G152+G154+G156+G158</f>
        <v>434697795509</v>
      </c>
      <c r="H147" s="41">
        <f>H148+H150+H152+H154+H156+H158</f>
        <v>0</v>
      </c>
    </row>
    <row r="148" spans="2:10" ht="20" x14ac:dyDescent="0.35">
      <c r="B148" s="67">
        <v>210000</v>
      </c>
      <c r="C148" s="40" t="s">
        <v>287</v>
      </c>
      <c r="D148" s="39">
        <v>40000000000</v>
      </c>
      <c r="E148" s="39">
        <f t="shared" si="28"/>
        <v>20000000000</v>
      </c>
      <c r="F148" s="39">
        <f>F149</f>
        <v>16302204491</v>
      </c>
      <c r="G148" s="39">
        <f t="shared" ref="G148:H148" si="29">G149</f>
        <v>3697795509</v>
      </c>
      <c r="H148" s="39">
        <f t="shared" si="29"/>
        <v>0</v>
      </c>
    </row>
    <row r="149" spans="2:10" ht="20" x14ac:dyDescent="0.35">
      <c r="B149" s="68">
        <v>210100</v>
      </c>
      <c r="C149" s="38" t="s">
        <v>288</v>
      </c>
      <c r="D149" s="37">
        <v>40000000000</v>
      </c>
      <c r="E149" s="37">
        <f t="shared" si="28"/>
        <v>20000000000</v>
      </c>
      <c r="F149" s="37">
        <v>16302204491</v>
      </c>
      <c r="G149" s="37">
        <f t="shared" ref="G149:G153" si="30">E149-F149</f>
        <v>3697795509</v>
      </c>
      <c r="H149" s="37">
        <v>0</v>
      </c>
      <c r="J149" s="86"/>
    </row>
    <row r="150" spans="2:10" ht="20" x14ac:dyDescent="0.35">
      <c r="B150" s="67">
        <v>220000</v>
      </c>
      <c r="C150" s="40" t="s">
        <v>289</v>
      </c>
      <c r="D150" s="39">
        <v>860000000000</v>
      </c>
      <c r="E150" s="39">
        <f t="shared" si="28"/>
        <v>430000000000</v>
      </c>
      <c r="F150" s="39">
        <f>F151</f>
        <v>0</v>
      </c>
      <c r="G150" s="39">
        <f t="shared" ref="G150:H150" si="31">G151</f>
        <v>430000000000</v>
      </c>
      <c r="H150" s="39">
        <f t="shared" si="31"/>
        <v>0</v>
      </c>
      <c r="J150" s="86"/>
    </row>
    <row r="151" spans="2:10" ht="20" x14ac:dyDescent="0.35">
      <c r="B151" s="68">
        <v>220100</v>
      </c>
      <c r="C151" s="38" t="s">
        <v>289</v>
      </c>
      <c r="D151" s="43">
        <v>860000000000</v>
      </c>
      <c r="E151" s="43">
        <f t="shared" si="28"/>
        <v>430000000000</v>
      </c>
      <c r="F151" s="43">
        <v>0</v>
      </c>
      <c r="G151" s="43">
        <f t="shared" si="30"/>
        <v>430000000000</v>
      </c>
      <c r="H151" s="43">
        <v>0</v>
      </c>
    </row>
    <row r="152" spans="2:10" ht="20" x14ac:dyDescent="0.35">
      <c r="B152" s="67">
        <v>230000</v>
      </c>
      <c r="C152" s="40" t="s">
        <v>290</v>
      </c>
      <c r="D152" s="39">
        <v>2000000000</v>
      </c>
      <c r="E152" s="39">
        <f t="shared" si="28"/>
        <v>1000000000</v>
      </c>
      <c r="F152" s="39">
        <f>F153</f>
        <v>0</v>
      </c>
      <c r="G152" s="39">
        <f t="shared" ref="G152:H152" si="32">G153</f>
        <v>1000000000</v>
      </c>
      <c r="H152" s="39">
        <f t="shared" si="32"/>
        <v>0</v>
      </c>
    </row>
    <row r="153" spans="2:10" ht="20" x14ac:dyDescent="0.35">
      <c r="B153" s="68">
        <v>230100</v>
      </c>
      <c r="C153" s="38" t="s">
        <v>290</v>
      </c>
      <c r="D153" s="43">
        <v>2000000000</v>
      </c>
      <c r="E153" s="43">
        <f t="shared" si="28"/>
        <v>1000000000</v>
      </c>
      <c r="F153" s="43">
        <v>0</v>
      </c>
      <c r="G153" s="43">
        <f t="shared" si="30"/>
        <v>1000000000</v>
      </c>
      <c r="H153" s="43">
        <v>0</v>
      </c>
    </row>
    <row r="154" spans="2:10" s="131" customFormat="1" ht="17" x14ac:dyDescent="0.3">
      <c r="B154" s="179">
        <v>240000</v>
      </c>
      <c r="C154" s="180" t="s">
        <v>291</v>
      </c>
      <c r="D154" s="181">
        <v>0</v>
      </c>
      <c r="E154" s="181">
        <f t="shared" si="28"/>
        <v>0</v>
      </c>
      <c r="F154" s="181">
        <f>F155</f>
        <v>0</v>
      </c>
      <c r="G154" s="181">
        <v>0</v>
      </c>
      <c r="H154" s="181">
        <v>0</v>
      </c>
    </row>
    <row r="155" spans="2:10" s="131" customFormat="1" ht="17" x14ac:dyDescent="0.3">
      <c r="B155" s="182">
        <v>240100</v>
      </c>
      <c r="C155" s="87" t="s">
        <v>291</v>
      </c>
      <c r="D155" s="9">
        <v>0</v>
      </c>
      <c r="E155" s="9">
        <f t="shared" si="28"/>
        <v>0</v>
      </c>
      <c r="F155" s="9">
        <v>0</v>
      </c>
      <c r="G155" s="9">
        <v>0</v>
      </c>
      <c r="H155" s="9">
        <v>0</v>
      </c>
    </row>
    <row r="156" spans="2:10" s="131" customFormat="1" ht="17" x14ac:dyDescent="0.3">
      <c r="B156" s="179">
        <v>250000</v>
      </c>
      <c r="C156" s="180" t="s">
        <v>292</v>
      </c>
      <c r="D156" s="181">
        <v>0</v>
      </c>
      <c r="E156" s="181">
        <f t="shared" si="28"/>
        <v>0</v>
      </c>
      <c r="F156" s="181">
        <f>F157</f>
        <v>0</v>
      </c>
      <c r="G156" s="181">
        <v>0</v>
      </c>
      <c r="H156" s="181">
        <v>0</v>
      </c>
    </row>
    <row r="157" spans="2:10" s="131" customFormat="1" ht="17" x14ac:dyDescent="0.3">
      <c r="B157" s="182">
        <v>250100</v>
      </c>
      <c r="C157" s="87" t="s">
        <v>292</v>
      </c>
      <c r="D157" s="9">
        <v>0</v>
      </c>
      <c r="E157" s="9">
        <f t="shared" si="28"/>
        <v>0</v>
      </c>
      <c r="F157" s="9">
        <v>0</v>
      </c>
      <c r="G157" s="9">
        <v>0</v>
      </c>
      <c r="H157" s="9">
        <v>0</v>
      </c>
    </row>
    <row r="158" spans="2:10" s="131" customFormat="1" ht="17" x14ac:dyDescent="0.3">
      <c r="B158" s="179">
        <v>290000</v>
      </c>
      <c r="C158" s="180" t="s">
        <v>189</v>
      </c>
      <c r="D158" s="181">
        <v>0</v>
      </c>
      <c r="E158" s="181">
        <f t="shared" si="28"/>
        <v>0</v>
      </c>
      <c r="F158" s="181">
        <f>F159+F160</f>
        <v>0</v>
      </c>
      <c r="G158" s="181">
        <v>0</v>
      </c>
      <c r="H158" s="181">
        <v>0</v>
      </c>
    </row>
    <row r="159" spans="2:10" s="131" customFormat="1" ht="17" x14ac:dyDescent="0.3">
      <c r="B159" s="182">
        <v>290100</v>
      </c>
      <c r="C159" s="87" t="s">
        <v>293</v>
      </c>
      <c r="D159" s="9">
        <v>0</v>
      </c>
      <c r="E159" s="9">
        <f t="shared" si="28"/>
        <v>0</v>
      </c>
      <c r="F159" s="9">
        <v>0</v>
      </c>
      <c r="G159" s="9">
        <v>0</v>
      </c>
      <c r="H159" s="9">
        <v>0</v>
      </c>
    </row>
    <row r="160" spans="2:10" s="131" customFormat="1" ht="17" x14ac:dyDescent="0.3">
      <c r="B160" s="87">
        <v>290190</v>
      </c>
      <c r="C160" s="87" t="s">
        <v>189</v>
      </c>
      <c r="D160" s="88">
        <v>0</v>
      </c>
      <c r="E160" s="88">
        <f t="shared" si="28"/>
        <v>0</v>
      </c>
      <c r="F160" s="88">
        <v>0</v>
      </c>
      <c r="G160" s="88">
        <v>0</v>
      </c>
      <c r="H160" s="88">
        <v>0</v>
      </c>
    </row>
    <row r="161" spans="2:8" s="131" customFormat="1" ht="17" x14ac:dyDescent="0.3">
      <c r="B161" s="183">
        <v>300000</v>
      </c>
      <c r="C161" s="184" t="s">
        <v>294</v>
      </c>
      <c r="D161" s="185">
        <v>0</v>
      </c>
      <c r="E161" s="185">
        <f t="shared" si="28"/>
        <v>0</v>
      </c>
      <c r="F161" s="185">
        <v>0</v>
      </c>
      <c r="G161" s="185">
        <v>0</v>
      </c>
      <c r="H161" s="185">
        <v>0</v>
      </c>
    </row>
    <row r="162" spans="2:8" s="131" customFormat="1" ht="17" x14ac:dyDescent="0.3">
      <c r="B162" s="179">
        <v>310000</v>
      </c>
      <c r="C162" s="180" t="s">
        <v>295</v>
      </c>
      <c r="D162" s="181">
        <v>0</v>
      </c>
      <c r="E162" s="181">
        <f t="shared" si="28"/>
        <v>0</v>
      </c>
      <c r="F162" s="181">
        <v>0</v>
      </c>
      <c r="G162" s="181">
        <v>0</v>
      </c>
      <c r="H162" s="181">
        <v>0</v>
      </c>
    </row>
    <row r="163" spans="2:8" s="131" customFormat="1" ht="17" x14ac:dyDescent="0.3">
      <c r="B163" s="87">
        <v>310100</v>
      </c>
      <c r="C163" s="87" t="s">
        <v>296</v>
      </c>
      <c r="D163" s="88">
        <v>0</v>
      </c>
      <c r="E163" s="88">
        <f t="shared" si="28"/>
        <v>0</v>
      </c>
      <c r="F163" s="88">
        <v>0</v>
      </c>
      <c r="G163" s="88">
        <v>0</v>
      </c>
      <c r="H163" s="88">
        <v>0</v>
      </c>
    </row>
    <row r="164" spans="2:8" s="131" customFormat="1" ht="17" x14ac:dyDescent="0.3">
      <c r="B164" s="87">
        <v>310200</v>
      </c>
      <c r="C164" s="87" t="s">
        <v>297</v>
      </c>
      <c r="D164" s="88">
        <v>0</v>
      </c>
      <c r="E164" s="88">
        <f t="shared" si="28"/>
        <v>0</v>
      </c>
      <c r="F164" s="88">
        <v>0</v>
      </c>
      <c r="G164" s="88">
        <v>0</v>
      </c>
      <c r="H164" s="88">
        <v>0</v>
      </c>
    </row>
    <row r="165" spans="2:8" s="131" customFormat="1" ht="17" x14ac:dyDescent="0.3">
      <c r="B165" s="87">
        <v>310300</v>
      </c>
      <c r="C165" s="87" t="s">
        <v>298</v>
      </c>
      <c r="D165" s="88">
        <v>0</v>
      </c>
      <c r="E165" s="88">
        <f t="shared" si="28"/>
        <v>0</v>
      </c>
      <c r="F165" s="88">
        <v>0</v>
      </c>
      <c r="G165" s="88">
        <v>0</v>
      </c>
      <c r="H165" s="88">
        <v>0</v>
      </c>
    </row>
    <row r="166" spans="2:8" s="131" customFormat="1" ht="17" x14ac:dyDescent="0.3">
      <c r="B166" s="179">
        <v>320000</v>
      </c>
      <c r="C166" s="180" t="s">
        <v>299</v>
      </c>
      <c r="D166" s="181">
        <v>0</v>
      </c>
      <c r="E166" s="181">
        <v>0</v>
      </c>
      <c r="F166" s="181">
        <v>0</v>
      </c>
      <c r="G166" s="181">
        <v>0</v>
      </c>
      <c r="H166" s="181">
        <v>0</v>
      </c>
    </row>
    <row r="167" spans="2:8" s="131" customFormat="1" ht="17" x14ac:dyDescent="0.3">
      <c r="B167" s="87">
        <v>320100</v>
      </c>
      <c r="C167" s="87" t="s">
        <v>300</v>
      </c>
      <c r="D167" s="88">
        <v>0</v>
      </c>
      <c r="E167" s="88">
        <v>0</v>
      </c>
      <c r="F167" s="88">
        <v>0</v>
      </c>
      <c r="G167" s="88">
        <v>0</v>
      </c>
      <c r="H167" s="88">
        <v>0</v>
      </c>
    </row>
    <row r="168" spans="2:8" s="131" customFormat="1" ht="17" x14ac:dyDescent="0.3">
      <c r="B168" s="87">
        <v>320200</v>
      </c>
      <c r="C168" s="87" t="s">
        <v>301</v>
      </c>
      <c r="D168" s="88">
        <v>0</v>
      </c>
      <c r="E168" s="88">
        <v>0</v>
      </c>
      <c r="F168" s="88">
        <v>0</v>
      </c>
      <c r="G168" s="88">
        <v>0</v>
      </c>
      <c r="H168" s="88">
        <v>0</v>
      </c>
    </row>
    <row r="169" spans="2:8" s="131" customFormat="1" ht="17" x14ac:dyDescent="0.3">
      <c r="B169" s="87">
        <v>320300</v>
      </c>
      <c r="C169" s="87" t="s">
        <v>302</v>
      </c>
      <c r="D169" s="88">
        <v>0</v>
      </c>
      <c r="E169" s="88">
        <v>0</v>
      </c>
      <c r="F169" s="88">
        <v>0</v>
      </c>
      <c r="G169" s="88">
        <v>0</v>
      </c>
      <c r="H169" s="88">
        <v>0</v>
      </c>
    </row>
    <row r="170" spans="2:8" s="131" customFormat="1" ht="17" x14ac:dyDescent="0.3">
      <c r="B170" s="179">
        <v>330000</v>
      </c>
      <c r="C170" s="180" t="s">
        <v>303</v>
      </c>
      <c r="D170" s="181">
        <v>0</v>
      </c>
      <c r="E170" s="181">
        <v>0</v>
      </c>
      <c r="F170" s="181">
        <v>0</v>
      </c>
      <c r="G170" s="181">
        <v>0</v>
      </c>
      <c r="H170" s="181">
        <v>0</v>
      </c>
    </row>
    <row r="171" spans="2:8" s="131" customFormat="1" ht="17" x14ac:dyDescent="0.3">
      <c r="B171" s="87">
        <v>330100</v>
      </c>
      <c r="C171" s="87" t="s">
        <v>304</v>
      </c>
      <c r="D171" s="88">
        <v>0</v>
      </c>
      <c r="E171" s="88">
        <v>0</v>
      </c>
      <c r="F171" s="88">
        <v>0</v>
      </c>
      <c r="G171" s="88">
        <v>0</v>
      </c>
      <c r="H171" s="88">
        <v>0</v>
      </c>
    </row>
    <row r="172" spans="2:8" ht="41.5" x14ac:dyDescent="2.25">
      <c r="B172" s="290" t="s">
        <v>15</v>
      </c>
      <c r="C172" s="290"/>
      <c r="D172" s="290" t="s">
        <v>16</v>
      </c>
      <c r="E172" s="290"/>
      <c r="F172" s="290"/>
      <c r="G172" s="290"/>
      <c r="H172" s="81" t="s">
        <v>17</v>
      </c>
    </row>
    <row r="173" spans="2:8" ht="41.5" x14ac:dyDescent="2.25">
      <c r="B173" s="289" t="s">
        <v>18</v>
      </c>
      <c r="C173" s="289"/>
      <c r="D173" s="290" t="s">
        <v>190</v>
      </c>
      <c r="E173" s="290"/>
      <c r="F173" s="290"/>
      <c r="G173" s="290"/>
      <c r="H173" s="81" t="s">
        <v>20</v>
      </c>
    </row>
    <row r="174" spans="2:8" ht="20" x14ac:dyDescent="0.35">
      <c r="B174" s="57"/>
      <c r="C174" s="58"/>
      <c r="D174" s="59"/>
      <c r="E174" s="59"/>
      <c r="F174" s="59"/>
      <c r="G174" s="59"/>
      <c r="H174" s="59"/>
    </row>
    <row r="175" spans="2:8" ht="20" x14ac:dyDescent="0.35">
      <c r="B175" s="36"/>
      <c r="C175" s="36"/>
    </row>
    <row r="176" spans="2:8" ht="20" x14ac:dyDescent="0.35">
      <c r="B176" s="36"/>
      <c r="C176" s="36"/>
    </row>
    <row r="177" spans="2:3" ht="20" x14ac:dyDescent="0.35">
      <c r="B177" s="36"/>
      <c r="C177" s="36"/>
    </row>
    <row r="178" spans="2:3" ht="20" x14ac:dyDescent="0.35">
      <c r="B178" s="36"/>
      <c r="C178" s="36"/>
    </row>
    <row r="179" spans="2:3" ht="20" x14ac:dyDescent="0.35">
      <c r="B179" s="36"/>
      <c r="C179" s="36"/>
    </row>
  </sheetData>
  <mergeCells count="25">
    <mergeCell ref="H2:H3"/>
    <mergeCell ref="D2:D3"/>
    <mergeCell ref="B35:C35"/>
    <mergeCell ref="B36:C36"/>
    <mergeCell ref="B68:C68"/>
    <mergeCell ref="D68:G68"/>
    <mergeCell ref="B2:B3"/>
    <mergeCell ref="C2:C3"/>
    <mergeCell ref="E2:E3"/>
    <mergeCell ref="F2:F3"/>
    <mergeCell ref="G2:G3"/>
    <mergeCell ref="B102:C102"/>
    <mergeCell ref="D102:G102"/>
    <mergeCell ref="D69:G69"/>
    <mergeCell ref="B103:C103"/>
    <mergeCell ref="D103:G103"/>
    <mergeCell ref="B69:C69"/>
    <mergeCell ref="B173:C173"/>
    <mergeCell ref="D173:G173"/>
    <mergeCell ref="B136:C136"/>
    <mergeCell ref="D136:G136"/>
    <mergeCell ref="B137:C137"/>
    <mergeCell ref="D137:G137"/>
    <mergeCell ref="B172:C172"/>
    <mergeCell ref="D172:G172"/>
  </mergeCells>
  <pageMargins left="0" right="0" top="0" bottom="0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75"/>
  <sheetViews>
    <sheetView rightToLeft="1" zoomScale="80" zoomScaleNormal="80" workbookViewId="0">
      <selection activeCell="A144" sqref="A144:XFD144"/>
    </sheetView>
  </sheetViews>
  <sheetFormatPr defaultRowHeight="14.5" x14ac:dyDescent="0.35"/>
  <cols>
    <col min="1" max="1" width="2.90625" customWidth="1"/>
    <col min="2" max="2" width="16.90625" customWidth="1"/>
    <col min="3" max="3" width="65.6328125" customWidth="1"/>
    <col min="4" max="4" width="22.6328125" customWidth="1"/>
    <col min="5" max="5" width="18.6328125" customWidth="1"/>
    <col min="6" max="6" width="19.08984375" customWidth="1"/>
    <col min="7" max="7" width="19.36328125" customWidth="1"/>
    <col min="8" max="8" width="19.453125" customWidth="1"/>
  </cols>
  <sheetData>
    <row r="2" spans="2:8" ht="14.25" customHeight="1" x14ac:dyDescent="0.35">
      <c r="B2" s="304" t="s">
        <v>22</v>
      </c>
      <c r="C2" s="304" t="s">
        <v>23</v>
      </c>
      <c r="D2" s="305" t="s">
        <v>0</v>
      </c>
      <c r="E2" s="305" t="s">
        <v>160</v>
      </c>
      <c r="F2" s="305" t="s">
        <v>161</v>
      </c>
      <c r="G2" s="305" t="s">
        <v>314</v>
      </c>
      <c r="H2" s="305" t="s">
        <v>315</v>
      </c>
    </row>
    <row r="3" spans="2:8" ht="14.25" customHeight="1" x14ac:dyDescent="0.35">
      <c r="B3" s="304"/>
      <c r="C3" s="304"/>
      <c r="D3" s="306"/>
      <c r="E3" s="305"/>
      <c r="F3" s="305"/>
      <c r="G3" s="305"/>
      <c r="H3" s="306"/>
    </row>
    <row r="4" spans="2:8" ht="15.5" x14ac:dyDescent="0.35">
      <c r="B4" s="3">
        <v>1</v>
      </c>
      <c r="C4" s="3" t="s">
        <v>24</v>
      </c>
      <c r="D4" s="6">
        <f>D5+D18+D29</f>
        <v>223000000000</v>
      </c>
      <c r="E4" s="6">
        <f>D4/2</f>
        <v>111500000000</v>
      </c>
      <c r="F4" s="6">
        <f>F5+F18+F29</f>
        <v>22818496563</v>
      </c>
      <c r="G4" s="26">
        <f>G5+G18+G29</f>
        <v>81414503437</v>
      </c>
      <c r="H4" s="26">
        <f>H5+H18+H29</f>
        <v>733000000</v>
      </c>
    </row>
    <row r="5" spans="2:8" ht="18.5" x14ac:dyDescent="0.35">
      <c r="B5" s="28">
        <v>102</v>
      </c>
      <c r="C5" s="5" t="s">
        <v>25</v>
      </c>
      <c r="D5" s="7">
        <f>D6</f>
        <v>54000000000</v>
      </c>
      <c r="E5" s="7">
        <f t="shared" ref="E5:E56" si="0">D5/2</f>
        <v>27000000000</v>
      </c>
      <c r="F5" s="7">
        <f>F6</f>
        <v>7916794137</v>
      </c>
      <c r="G5" s="24">
        <f>G6</f>
        <v>19421205863</v>
      </c>
      <c r="H5" s="7">
        <f>H6</f>
        <v>338000000</v>
      </c>
    </row>
    <row r="6" spans="2:8" ht="15.5" x14ac:dyDescent="0.35">
      <c r="B6" s="29">
        <v>10201</v>
      </c>
      <c r="C6" s="4" t="s">
        <v>26</v>
      </c>
      <c r="D6" s="8">
        <f>SUM(D7:D17)</f>
        <v>54000000000</v>
      </c>
      <c r="E6" s="8">
        <f>D6/2</f>
        <v>27000000000</v>
      </c>
      <c r="F6" s="8">
        <f>SUM(F7:F17)</f>
        <v>7916794137</v>
      </c>
      <c r="G6" s="8">
        <f>SUM(G7:G17)</f>
        <v>19421205863</v>
      </c>
      <c r="H6" s="8">
        <f>SUM(H7:H17)</f>
        <v>338000000</v>
      </c>
    </row>
    <row r="7" spans="2:8" ht="17.5" x14ac:dyDescent="0.65">
      <c r="B7" s="30">
        <v>10201001</v>
      </c>
      <c r="C7" s="19" t="s">
        <v>27</v>
      </c>
      <c r="D7" s="11">
        <v>2000000000</v>
      </c>
      <c r="E7" s="11">
        <f>D7/2</f>
        <v>1000000000</v>
      </c>
      <c r="F7" s="33">
        <v>181272000</v>
      </c>
      <c r="G7" s="33">
        <f>E7-F7</f>
        <v>818728000</v>
      </c>
      <c r="H7" s="11">
        <v>0</v>
      </c>
    </row>
    <row r="8" spans="2:8" ht="17.5" x14ac:dyDescent="0.65">
      <c r="B8" s="30">
        <v>10201002</v>
      </c>
      <c r="C8" s="19" t="s">
        <v>28</v>
      </c>
      <c r="D8" s="11">
        <v>5000000000</v>
      </c>
      <c r="E8" s="11">
        <f>D8/2</f>
        <v>2500000000</v>
      </c>
      <c r="F8" s="33">
        <v>0</v>
      </c>
      <c r="G8" s="33">
        <f t="shared" ref="G8:G17" si="1">E8-F8</f>
        <v>2500000000</v>
      </c>
      <c r="H8" s="11">
        <v>0</v>
      </c>
    </row>
    <row r="9" spans="2:8" ht="17.5" x14ac:dyDescent="0.65">
      <c r="B9" s="30">
        <v>10201004</v>
      </c>
      <c r="C9" s="19" t="s">
        <v>29</v>
      </c>
      <c r="D9" s="11">
        <v>12000000000</v>
      </c>
      <c r="E9" s="11">
        <f t="shared" si="0"/>
        <v>6000000000</v>
      </c>
      <c r="F9" s="33">
        <v>2256312935</v>
      </c>
      <c r="G9" s="33">
        <f t="shared" si="1"/>
        <v>3743687065</v>
      </c>
      <c r="H9" s="11">
        <v>0</v>
      </c>
    </row>
    <row r="10" spans="2:8" ht="17.5" x14ac:dyDescent="0.65">
      <c r="B10" s="30">
        <v>10201005</v>
      </c>
      <c r="C10" s="19" t="s">
        <v>30</v>
      </c>
      <c r="D10" s="11">
        <v>2000000000</v>
      </c>
      <c r="E10" s="11">
        <f t="shared" si="0"/>
        <v>1000000000</v>
      </c>
      <c r="F10" s="33">
        <v>325482600</v>
      </c>
      <c r="G10" s="33">
        <f t="shared" si="1"/>
        <v>674517400</v>
      </c>
      <c r="H10" s="11">
        <v>0</v>
      </c>
    </row>
    <row r="11" spans="2:8" ht="17.5" x14ac:dyDescent="0.65">
      <c r="B11" s="30">
        <v>10201006</v>
      </c>
      <c r="C11" s="19" t="s">
        <v>31</v>
      </c>
      <c r="D11" s="11">
        <v>0</v>
      </c>
      <c r="E11" s="11">
        <f t="shared" si="0"/>
        <v>0</v>
      </c>
      <c r="F11" s="33">
        <v>0</v>
      </c>
      <c r="G11" s="33">
        <f t="shared" si="1"/>
        <v>0</v>
      </c>
      <c r="H11" s="11">
        <v>0</v>
      </c>
    </row>
    <row r="12" spans="2:8" ht="17.5" x14ac:dyDescent="0.65">
      <c r="B12" s="30">
        <v>10201007</v>
      </c>
      <c r="C12" s="19" t="s">
        <v>32</v>
      </c>
      <c r="D12" s="11">
        <v>500000000</v>
      </c>
      <c r="E12" s="11">
        <f t="shared" si="0"/>
        <v>250000000</v>
      </c>
      <c r="F12" s="33">
        <v>588000000</v>
      </c>
      <c r="G12" s="33">
        <v>0</v>
      </c>
      <c r="H12" s="11">
        <f>F12-E12</f>
        <v>338000000</v>
      </c>
    </row>
    <row r="13" spans="2:8" ht="17.5" x14ac:dyDescent="0.65">
      <c r="B13" s="30">
        <v>10201008</v>
      </c>
      <c r="C13" s="19" t="s">
        <v>33</v>
      </c>
      <c r="D13" s="11">
        <v>5000000000</v>
      </c>
      <c r="E13" s="11">
        <f t="shared" si="0"/>
        <v>2500000000</v>
      </c>
      <c r="F13" s="33">
        <v>0</v>
      </c>
      <c r="G13" s="33">
        <f t="shared" si="1"/>
        <v>2500000000</v>
      </c>
      <c r="H13" s="11">
        <v>0</v>
      </c>
    </row>
    <row r="14" spans="2:8" ht="17.5" x14ac:dyDescent="0.65">
      <c r="B14" s="30">
        <v>10201009</v>
      </c>
      <c r="C14" s="19" t="s">
        <v>34</v>
      </c>
      <c r="D14" s="11">
        <v>5000000000</v>
      </c>
      <c r="E14" s="11">
        <f t="shared" si="0"/>
        <v>2500000000</v>
      </c>
      <c r="F14" s="33">
        <v>0</v>
      </c>
      <c r="G14" s="33">
        <f t="shared" si="1"/>
        <v>2500000000</v>
      </c>
      <c r="H14" s="11">
        <v>0</v>
      </c>
    </row>
    <row r="15" spans="2:8" ht="17.5" x14ac:dyDescent="0.65">
      <c r="B15" s="30">
        <v>10201010</v>
      </c>
      <c r="C15" s="19" t="s">
        <v>35</v>
      </c>
      <c r="D15" s="11">
        <v>7500000000</v>
      </c>
      <c r="E15" s="11">
        <f t="shared" si="0"/>
        <v>3750000000</v>
      </c>
      <c r="F15" s="33">
        <v>1753500000</v>
      </c>
      <c r="G15" s="33">
        <f t="shared" si="1"/>
        <v>1996500000</v>
      </c>
      <c r="H15" s="11">
        <v>0</v>
      </c>
    </row>
    <row r="16" spans="2:8" ht="17.5" x14ac:dyDescent="0.65">
      <c r="B16" s="30">
        <v>10201011</v>
      </c>
      <c r="C16" s="19" t="s">
        <v>36</v>
      </c>
      <c r="D16" s="11">
        <v>10000000000</v>
      </c>
      <c r="E16" s="11">
        <f t="shared" si="0"/>
        <v>5000000000</v>
      </c>
      <c r="F16" s="33">
        <v>1201629602</v>
      </c>
      <c r="G16" s="33">
        <f t="shared" si="1"/>
        <v>3798370398</v>
      </c>
      <c r="H16" s="11">
        <v>0</v>
      </c>
    </row>
    <row r="17" spans="2:8" ht="17.5" x14ac:dyDescent="0.65">
      <c r="B17" s="30">
        <v>10201012</v>
      </c>
      <c r="C17" s="19" t="s">
        <v>37</v>
      </c>
      <c r="D17" s="11">
        <v>5000000000</v>
      </c>
      <c r="E17" s="11">
        <f t="shared" si="0"/>
        <v>2500000000</v>
      </c>
      <c r="F17" s="33">
        <v>1610597000</v>
      </c>
      <c r="G17" s="33">
        <f t="shared" si="1"/>
        <v>889403000</v>
      </c>
      <c r="H17" s="11">
        <v>0</v>
      </c>
    </row>
    <row r="18" spans="2:8" ht="17" x14ac:dyDescent="0.35">
      <c r="B18" s="28">
        <v>103</v>
      </c>
      <c r="C18" s="14" t="s">
        <v>38</v>
      </c>
      <c r="D18" s="7">
        <f>D19+D22+D27</f>
        <v>83000000000</v>
      </c>
      <c r="E18" s="7">
        <f>D18/2</f>
        <v>41500000000</v>
      </c>
      <c r="F18" s="7">
        <f>F19+F22+F27</f>
        <v>3362250000</v>
      </c>
      <c r="G18" s="24">
        <f>G19+G22+G27</f>
        <v>38532750000</v>
      </c>
      <c r="H18" s="24">
        <f>H19+H22+H27</f>
        <v>395000000</v>
      </c>
    </row>
    <row r="19" spans="2:8" ht="15.5" x14ac:dyDescent="0.35">
      <c r="B19" s="29">
        <v>10301</v>
      </c>
      <c r="C19" s="4" t="s">
        <v>39</v>
      </c>
      <c r="D19" s="8">
        <f>SUM(D20:D21)</f>
        <v>30000000000</v>
      </c>
      <c r="E19" s="8">
        <f>D19/2</f>
        <v>15000000000</v>
      </c>
      <c r="F19" s="8">
        <f>F20+F21</f>
        <v>997250000</v>
      </c>
      <c r="G19" s="8">
        <f>SUM(G20:G21)</f>
        <v>14002750000</v>
      </c>
      <c r="H19" s="8">
        <v>0</v>
      </c>
    </row>
    <row r="20" spans="2:8" ht="17.5" x14ac:dyDescent="0.65">
      <c r="B20" s="30">
        <v>10301001</v>
      </c>
      <c r="C20" s="19" t="s">
        <v>40</v>
      </c>
      <c r="D20" s="11">
        <v>0</v>
      </c>
      <c r="E20" s="11">
        <f t="shared" si="0"/>
        <v>0</v>
      </c>
      <c r="F20" s="33">
        <v>0</v>
      </c>
      <c r="G20" s="33">
        <v>0</v>
      </c>
      <c r="H20" s="11">
        <v>0</v>
      </c>
    </row>
    <row r="21" spans="2:8" ht="17.5" x14ac:dyDescent="0.65">
      <c r="B21" s="30">
        <v>10301002</v>
      </c>
      <c r="C21" s="19" t="s">
        <v>41</v>
      </c>
      <c r="D21" s="11">
        <v>30000000000</v>
      </c>
      <c r="E21" s="11">
        <f t="shared" si="0"/>
        <v>15000000000</v>
      </c>
      <c r="F21" s="33">
        <v>997250000</v>
      </c>
      <c r="G21" s="33">
        <f>E21-F21</f>
        <v>14002750000</v>
      </c>
      <c r="H21" s="11">
        <v>0</v>
      </c>
    </row>
    <row r="22" spans="2:8" ht="15.5" x14ac:dyDescent="0.35">
      <c r="B22" s="29">
        <v>10302</v>
      </c>
      <c r="C22" s="4" t="s">
        <v>42</v>
      </c>
      <c r="D22" s="25">
        <f>SUM(D23:D26)</f>
        <v>38000000000</v>
      </c>
      <c r="E22" s="25">
        <f t="shared" si="0"/>
        <v>19000000000</v>
      </c>
      <c r="F22" s="25">
        <f>SUM(F23:F26)</f>
        <v>2365000000</v>
      </c>
      <c r="G22" s="25">
        <f>SUM(G23:G26)</f>
        <v>17030000000</v>
      </c>
      <c r="H22" s="25">
        <f>SUM(H23:H26)</f>
        <v>395000000</v>
      </c>
    </row>
    <row r="23" spans="2:8" ht="17.5" x14ac:dyDescent="0.65">
      <c r="B23" s="30">
        <v>10302003</v>
      </c>
      <c r="C23" s="19" t="s">
        <v>43</v>
      </c>
      <c r="D23" s="11">
        <v>3000000000</v>
      </c>
      <c r="E23" s="11">
        <f t="shared" si="0"/>
        <v>1500000000</v>
      </c>
      <c r="F23" s="33">
        <v>1895000000</v>
      </c>
      <c r="G23" s="33">
        <v>0</v>
      </c>
      <c r="H23" s="11">
        <f>F23-E23</f>
        <v>395000000</v>
      </c>
    </row>
    <row r="24" spans="2:8" ht="17.5" x14ac:dyDescent="0.65">
      <c r="B24" s="30">
        <v>10302004</v>
      </c>
      <c r="C24" s="19" t="s">
        <v>44</v>
      </c>
      <c r="D24" s="11">
        <v>0</v>
      </c>
      <c r="E24" s="11">
        <f t="shared" si="0"/>
        <v>0</v>
      </c>
      <c r="F24" s="33">
        <v>0</v>
      </c>
      <c r="G24" s="33">
        <v>0</v>
      </c>
      <c r="H24" s="11">
        <v>0</v>
      </c>
    </row>
    <row r="25" spans="2:8" ht="17.5" x14ac:dyDescent="0.65">
      <c r="B25" s="30">
        <v>10302005</v>
      </c>
      <c r="C25" s="19" t="s">
        <v>45</v>
      </c>
      <c r="D25" s="11">
        <v>30000000000</v>
      </c>
      <c r="E25" s="11">
        <f t="shared" si="0"/>
        <v>15000000000</v>
      </c>
      <c r="F25" s="33">
        <v>0</v>
      </c>
      <c r="G25" s="33">
        <f>E25-F25</f>
        <v>15000000000</v>
      </c>
      <c r="H25" s="11">
        <v>0</v>
      </c>
    </row>
    <row r="26" spans="2:8" ht="17.5" x14ac:dyDescent="0.65">
      <c r="B26" s="30">
        <v>10302006</v>
      </c>
      <c r="C26" s="19" t="s">
        <v>46</v>
      </c>
      <c r="D26" s="11">
        <v>5000000000</v>
      </c>
      <c r="E26" s="11">
        <f t="shared" si="0"/>
        <v>2500000000</v>
      </c>
      <c r="F26" s="33">
        <v>470000000</v>
      </c>
      <c r="G26" s="33">
        <f>E26-F26</f>
        <v>2030000000</v>
      </c>
      <c r="H26" s="11">
        <v>0</v>
      </c>
    </row>
    <row r="27" spans="2:8" ht="15.5" x14ac:dyDescent="0.35">
      <c r="B27" s="29">
        <v>10303</v>
      </c>
      <c r="C27" s="4" t="s">
        <v>47</v>
      </c>
      <c r="D27" s="8">
        <f>D28</f>
        <v>15000000000</v>
      </c>
      <c r="E27" s="8">
        <f t="shared" si="0"/>
        <v>7500000000</v>
      </c>
      <c r="F27" s="25">
        <v>0</v>
      </c>
      <c r="G27" s="25">
        <f>G28</f>
        <v>7500000000</v>
      </c>
      <c r="H27" s="8">
        <v>0</v>
      </c>
    </row>
    <row r="28" spans="2:8" ht="17.5" x14ac:dyDescent="0.65">
      <c r="B28" s="30">
        <v>10303001</v>
      </c>
      <c r="C28" s="19" t="s">
        <v>48</v>
      </c>
      <c r="D28" s="11">
        <v>15000000000</v>
      </c>
      <c r="E28" s="11">
        <f t="shared" si="0"/>
        <v>7500000000</v>
      </c>
      <c r="F28" s="33">
        <v>0</v>
      </c>
      <c r="G28" s="33">
        <f>E28-F28</f>
        <v>7500000000</v>
      </c>
      <c r="H28" s="11">
        <v>0</v>
      </c>
    </row>
    <row r="29" spans="2:8" ht="18.5" x14ac:dyDescent="0.35">
      <c r="B29" s="28">
        <v>104</v>
      </c>
      <c r="C29" s="5" t="s">
        <v>49</v>
      </c>
      <c r="D29" s="7">
        <f>D30+D33</f>
        <v>86000000000</v>
      </c>
      <c r="E29" s="7">
        <f t="shared" si="0"/>
        <v>43000000000</v>
      </c>
      <c r="F29" s="24">
        <f>F30+F33</f>
        <v>11539452426</v>
      </c>
      <c r="G29" s="24">
        <f>G30+G33</f>
        <v>23460547574</v>
      </c>
      <c r="H29" s="24">
        <f>H30+H33</f>
        <v>0</v>
      </c>
    </row>
    <row r="30" spans="2:8" ht="15.5" x14ac:dyDescent="0.35">
      <c r="B30" s="29">
        <v>10401</v>
      </c>
      <c r="C30" s="4" t="s">
        <v>50</v>
      </c>
      <c r="D30" s="8">
        <f>SUM(D31:D32)</f>
        <v>70000000000</v>
      </c>
      <c r="E30" s="8">
        <f t="shared" si="0"/>
        <v>35000000000</v>
      </c>
      <c r="F30" s="25">
        <f>SUM(F31:F32)</f>
        <v>11539452426</v>
      </c>
      <c r="G30" s="25">
        <f>SUM(G31:G32)</f>
        <v>23460547574</v>
      </c>
      <c r="H30" s="25">
        <f>SUM(H31:H32)</f>
        <v>0</v>
      </c>
    </row>
    <row r="31" spans="2:8" ht="17.5" x14ac:dyDescent="0.65">
      <c r="B31" s="30">
        <v>10401001</v>
      </c>
      <c r="C31" s="19" t="s">
        <v>51</v>
      </c>
      <c r="D31" s="11">
        <v>60000000000</v>
      </c>
      <c r="E31" s="11">
        <f t="shared" si="0"/>
        <v>30000000000</v>
      </c>
      <c r="F31" s="33">
        <v>10678148996</v>
      </c>
      <c r="G31" s="33">
        <f>E31-F31</f>
        <v>19321851004</v>
      </c>
      <c r="H31" s="11">
        <v>0</v>
      </c>
    </row>
    <row r="32" spans="2:8" ht="17.5" x14ac:dyDescent="0.65">
      <c r="B32" s="30">
        <v>10401002</v>
      </c>
      <c r="C32" s="19" t="s">
        <v>52</v>
      </c>
      <c r="D32" s="11">
        <v>10000000000</v>
      </c>
      <c r="E32" s="11">
        <f t="shared" si="0"/>
        <v>5000000000</v>
      </c>
      <c r="F32" s="33">
        <v>861303430</v>
      </c>
      <c r="G32" s="33">
        <f>E32-F32</f>
        <v>4138696570</v>
      </c>
      <c r="H32" s="11">
        <v>0</v>
      </c>
    </row>
    <row r="33" spans="2:9" ht="15.5" x14ac:dyDescent="0.35">
      <c r="B33" s="29">
        <v>10402</v>
      </c>
      <c r="C33" s="4" t="s">
        <v>53</v>
      </c>
      <c r="D33" s="8">
        <f>SUM(D34:D35)</f>
        <v>16000000000</v>
      </c>
      <c r="E33" s="8">
        <f t="shared" si="0"/>
        <v>8000000000</v>
      </c>
      <c r="F33" s="25">
        <v>0</v>
      </c>
      <c r="G33" s="25">
        <v>0</v>
      </c>
      <c r="H33" s="25">
        <v>0</v>
      </c>
    </row>
    <row r="34" spans="2:9" ht="17.5" x14ac:dyDescent="0.65">
      <c r="B34" s="30">
        <v>10402001</v>
      </c>
      <c r="C34" s="19" t="s">
        <v>54</v>
      </c>
      <c r="D34" s="11">
        <v>15000000000</v>
      </c>
      <c r="E34" s="11">
        <f t="shared" si="0"/>
        <v>7500000000</v>
      </c>
      <c r="F34" s="33">
        <v>0</v>
      </c>
      <c r="G34" s="33">
        <f>E34-F34</f>
        <v>7500000000</v>
      </c>
      <c r="H34" s="11">
        <v>0</v>
      </c>
    </row>
    <row r="35" spans="2:9" ht="17.5" x14ac:dyDescent="0.65">
      <c r="B35" s="30">
        <v>1042002</v>
      </c>
      <c r="C35" s="19" t="s">
        <v>55</v>
      </c>
      <c r="D35" s="11">
        <v>1000000000</v>
      </c>
      <c r="E35" s="11">
        <f t="shared" si="0"/>
        <v>500000000</v>
      </c>
      <c r="F35" s="33">
        <v>0</v>
      </c>
      <c r="G35" s="33">
        <f>E35-F35</f>
        <v>500000000</v>
      </c>
      <c r="H35" s="11">
        <v>0</v>
      </c>
    </row>
    <row r="36" spans="2:9" ht="15.5" x14ac:dyDescent="0.35">
      <c r="B36" s="3">
        <v>2</v>
      </c>
      <c r="C36" s="3" t="s">
        <v>1</v>
      </c>
      <c r="D36" s="6">
        <f>D37+D58+D64</f>
        <v>775000000000</v>
      </c>
      <c r="E36" s="6">
        <f t="shared" si="0"/>
        <v>387500000000</v>
      </c>
      <c r="F36" s="26">
        <f>F37+F58+F64+F67</f>
        <v>156764891787</v>
      </c>
      <c r="G36" s="26">
        <f>G37+G58+G64</f>
        <v>254323284930</v>
      </c>
      <c r="H36" s="6">
        <v>0</v>
      </c>
    </row>
    <row r="37" spans="2:9" ht="18.5" x14ac:dyDescent="0.35">
      <c r="B37" s="28">
        <v>201</v>
      </c>
      <c r="C37" s="5" t="s">
        <v>2</v>
      </c>
      <c r="D37" s="7">
        <f>D38+D51+D54</f>
        <v>295000000000</v>
      </c>
      <c r="E37" s="7">
        <f>D37/2</f>
        <v>147500000000</v>
      </c>
      <c r="F37" s="24">
        <f>F38+F51+F54</f>
        <v>24506858326</v>
      </c>
      <c r="G37" s="24">
        <f>G38+G51+G54</f>
        <v>122993141674</v>
      </c>
      <c r="H37" s="24">
        <f>H38+H51+H54</f>
        <v>0</v>
      </c>
    </row>
    <row r="38" spans="2:9" ht="15.5" x14ac:dyDescent="0.35">
      <c r="B38" s="29">
        <v>20101</v>
      </c>
      <c r="C38" s="4" t="s">
        <v>56</v>
      </c>
      <c r="D38" s="8">
        <f>SUM(D39:D50)</f>
        <v>250000000000</v>
      </c>
      <c r="E38" s="8">
        <f t="shared" si="0"/>
        <v>125000000000</v>
      </c>
      <c r="F38" s="8">
        <f>SUM(F39:F50)</f>
        <v>24506858326</v>
      </c>
      <c r="G38" s="8">
        <f>SUM(G39:G50)</f>
        <v>100493141674</v>
      </c>
      <c r="H38" s="8">
        <f>SUM(H39:H50)</f>
        <v>0</v>
      </c>
    </row>
    <row r="39" spans="2:9" ht="17.5" x14ac:dyDescent="0.65">
      <c r="B39" s="30">
        <v>20101001</v>
      </c>
      <c r="C39" s="19" t="s">
        <v>57</v>
      </c>
      <c r="D39" s="11">
        <v>70000000000</v>
      </c>
      <c r="E39" s="11">
        <f t="shared" si="0"/>
        <v>35000000000</v>
      </c>
      <c r="F39" s="33">
        <v>9538657000</v>
      </c>
      <c r="G39" s="33">
        <f>E39-F39</f>
        <v>25461343000</v>
      </c>
      <c r="H39" s="11">
        <v>0</v>
      </c>
    </row>
    <row r="40" spans="2:9" ht="17.5" x14ac:dyDescent="0.65">
      <c r="B40" s="30">
        <v>20101002</v>
      </c>
      <c r="C40" s="19" t="s">
        <v>58</v>
      </c>
      <c r="D40" s="11">
        <v>50000000000</v>
      </c>
      <c r="E40" s="11">
        <f t="shared" si="0"/>
        <v>25000000000</v>
      </c>
      <c r="F40" s="33">
        <v>14917341970</v>
      </c>
      <c r="G40" s="33">
        <f t="shared" ref="G40:G47" si="2">E40-F40</f>
        <v>10082658030</v>
      </c>
      <c r="H40" s="11">
        <v>0</v>
      </c>
      <c r="I40" s="92"/>
    </row>
    <row r="41" spans="2:9" ht="17.5" x14ac:dyDescent="0.65">
      <c r="B41" s="30">
        <v>20101004</v>
      </c>
      <c r="C41" s="19" t="s">
        <v>59</v>
      </c>
      <c r="D41" s="11">
        <v>0</v>
      </c>
      <c r="E41" s="11">
        <f t="shared" si="0"/>
        <v>0</v>
      </c>
      <c r="F41" s="33"/>
      <c r="G41" s="33">
        <f t="shared" si="2"/>
        <v>0</v>
      </c>
      <c r="H41" s="11">
        <v>0</v>
      </c>
    </row>
    <row r="42" spans="2:9" ht="17.5" x14ac:dyDescent="0.65">
      <c r="B42" s="30">
        <v>20101005</v>
      </c>
      <c r="C42" s="19" t="s">
        <v>60</v>
      </c>
      <c r="D42" s="11">
        <v>0</v>
      </c>
      <c r="E42" s="11">
        <f t="shared" si="0"/>
        <v>0</v>
      </c>
      <c r="F42" s="33">
        <v>0</v>
      </c>
      <c r="G42" s="33">
        <f t="shared" si="2"/>
        <v>0</v>
      </c>
      <c r="H42" s="11">
        <v>0</v>
      </c>
    </row>
    <row r="43" spans="2:9" ht="17.5" x14ac:dyDescent="0.65">
      <c r="B43" s="30">
        <v>20101006</v>
      </c>
      <c r="C43" s="19" t="s">
        <v>61</v>
      </c>
      <c r="D43" s="11">
        <v>0</v>
      </c>
      <c r="E43" s="11">
        <f t="shared" si="0"/>
        <v>0</v>
      </c>
      <c r="F43" s="33">
        <v>0</v>
      </c>
      <c r="G43" s="33">
        <f t="shared" si="2"/>
        <v>0</v>
      </c>
      <c r="H43" s="11">
        <v>0</v>
      </c>
    </row>
    <row r="44" spans="2:9" ht="17.5" x14ac:dyDescent="0.65">
      <c r="B44" s="30">
        <v>20101007</v>
      </c>
      <c r="C44" s="19" t="s">
        <v>62</v>
      </c>
      <c r="D44" s="11">
        <v>0</v>
      </c>
      <c r="E44" s="11">
        <f t="shared" si="0"/>
        <v>0</v>
      </c>
      <c r="F44" s="33">
        <v>0</v>
      </c>
      <c r="G44" s="33">
        <f t="shared" si="2"/>
        <v>0</v>
      </c>
      <c r="H44" s="11">
        <v>0</v>
      </c>
    </row>
    <row r="45" spans="2:9" ht="17.5" x14ac:dyDescent="0.65">
      <c r="B45" s="30">
        <v>20101008</v>
      </c>
      <c r="C45" s="19" t="s">
        <v>63</v>
      </c>
      <c r="D45" s="11">
        <v>0</v>
      </c>
      <c r="E45" s="11">
        <f t="shared" si="0"/>
        <v>0</v>
      </c>
      <c r="F45" s="33">
        <v>0</v>
      </c>
      <c r="G45" s="33">
        <f t="shared" si="2"/>
        <v>0</v>
      </c>
      <c r="H45" s="11">
        <v>0</v>
      </c>
    </row>
    <row r="46" spans="2:9" ht="17.5" x14ac:dyDescent="0.65">
      <c r="B46" s="30">
        <v>20101009</v>
      </c>
      <c r="C46" s="19" t="s">
        <v>64</v>
      </c>
      <c r="D46" s="11">
        <v>40000000000</v>
      </c>
      <c r="E46" s="11">
        <f t="shared" si="0"/>
        <v>20000000000</v>
      </c>
      <c r="F46" s="33">
        <v>0</v>
      </c>
      <c r="G46" s="33">
        <f t="shared" si="2"/>
        <v>20000000000</v>
      </c>
      <c r="H46" s="11">
        <v>0</v>
      </c>
    </row>
    <row r="47" spans="2:9" ht="17.5" x14ac:dyDescent="0.65">
      <c r="B47" s="30">
        <v>20101010</v>
      </c>
      <c r="C47" s="19" t="s">
        <v>65</v>
      </c>
      <c r="D47" s="11">
        <v>40000000000</v>
      </c>
      <c r="E47" s="11">
        <f t="shared" si="0"/>
        <v>20000000000</v>
      </c>
      <c r="F47" s="33">
        <v>0</v>
      </c>
      <c r="G47" s="33">
        <f t="shared" si="2"/>
        <v>20000000000</v>
      </c>
      <c r="H47" s="11">
        <v>0</v>
      </c>
    </row>
    <row r="48" spans="2:9" ht="34" x14ac:dyDescent="1.85">
      <c r="B48" s="20" t="s">
        <v>15</v>
      </c>
      <c r="C48" s="302" t="s">
        <v>77</v>
      </c>
      <c r="D48" s="302"/>
      <c r="E48" s="302"/>
      <c r="F48" s="302"/>
      <c r="G48" s="301" t="s">
        <v>17</v>
      </c>
      <c r="H48" s="301"/>
    </row>
    <row r="49" spans="2:9" ht="34" x14ac:dyDescent="1.85">
      <c r="B49" s="20" t="s">
        <v>18</v>
      </c>
      <c r="C49" s="302" t="s">
        <v>19</v>
      </c>
      <c r="D49" s="302"/>
      <c r="E49" s="302"/>
      <c r="F49" s="302"/>
      <c r="G49" s="308" t="s">
        <v>313</v>
      </c>
      <c r="H49" s="308"/>
    </row>
    <row r="50" spans="2:9" ht="17.5" x14ac:dyDescent="0.65">
      <c r="B50" s="30">
        <v>20101011</v>
      </c>
      <c r="C50" s="19" t="s">
        <v>66</v>
      </c>
      <c r="D50" s="11">
        <v>50000000000</v>
      </c>
      <c r="E50" s="11">
        <f>D50/2</f>
        <v>25000000000</v>
      </c>
      <c r="F50" s="33">
        <v>50859356</v>
      </c>
      <c r="G50" s="33">
        <f>E50-F50</f>
        <v>24949140644</v>
      </c>
      <c r="H50" s="11">
        <v>0</v>
      </c>
    </row>
    <row r="51" spans="2:9" ht="15.5" x14ac:dyDescent="0.35">
      <c r="B51" s="29">
        <v>20102</v>
      </c>
      <c r="C51" s="4" t="s">
        <v>67</v>
      </c>
      <c r="D51" s="8">
        <f>SUM(D52:D53)</f>
        <v>20000000000</v>
      </c>
      <c r="E51" s="8">
        <f t="shared" si="0"/>
        <v>10000000000</v>
      </c>
      <c r="F51" s="8">
        <v>0</v>
      </c>
      <c r="G51" s="8">
        <f>SUM(G52:G53)</f>
        <v>10000000000</v>
      </c>
      <c r="H51" s="8">
        <v>0</v>
      </c>
    </row>
    <row r="52" spans="2:9" ht="17.5" x14ac:dyDescent="0.65">
      <c r="B52" s="30">
        <v>20102001</v>
      </c>
      <c r="C52" s="21" t="s">
        <v>68</v>
      </c>
      <c r="D52" s="11">
        <v>20000000000</v>
      </c>
      <c r="E52" s="11">
        <f t="shared" si="0"/>
        <v>10000000000</v>
      </c>
      <c r="F52" s="33">
        <v>0</v>
      </c>
      <c r="G52" s="33">
        <f>E52-F52</f>
        <v>10000000000</v>
      </c>
      <c r="H52" s="11">
        <v>0</v>
      </c>
    </row>
    <row r="53" spans="2:9" ht="17.5" x14ac:dyDescent="0.65">
      <c r="B53" s="30">
        <v>20102004</v>
      </c>
      <c r="C53" s="19" t="s">
        <v>69</v>
      </c>
      <c r="D53" s="11">
        <v>0</v>
      </c>
      <c r="E53" s="11">
        <f t="shared" si="0"/>
        <v>0</v>
      </c>
      <c r="F53" s="33">
        <v>0</v>
      </c>
      <c r="G53" s="33">
        <v>0</v>
      </c>
      <c r="H53" s="11">
        <v>0</v>
      </c>
    </row>
    <row r="54" spans="2:9" ht="15.5" x14ac:dyDescent="0.35">
      <c r="B54" s="29">
        <v>20103</v>
      </c>
      <c r="C54" s="4" t="s">
        <v>70</v>
      </c>
      <c r="D54" s="8">
        <f>SUM(D55:D57)</f>
        <v>25000000000</v>
      </c>
      <c r="E54" s="8">
        <f t="shared" si="0"/>
        <v>12500000000</v>
      </c>
      <c r="F54" s="8">
        <v>0</v>
      </c>
      <c r="G54" s="8">
        <f>SUM(G55:G57)</f>
        <v>12500000000</v>
      </c>
      <c r="H54" s="8">
        <v>0</v>
      </c>
    </row>
    <row r="55" spans="2:9" ht="17.5" x14ac:dyDescent="0.65">
      <c r="B55" s="30">
        <v>20103001</v>
      </c>
      <c r="C55" s="19" t="s">
        <v>71</v>
      </c>
      <c r="D55" s="11">
        <v>0</v>
      </c>
      <c r="E55" s="11">
        <f t="shared" si="0"/>
        <v>0</v>
      </c>
      <c r="F55" s="33">
        <v>0</v>
      </c>
      <c r="G55" s="33">
        <f>E55-F55</f>
        <v>0</v>
      </c>
      <c r="H55" s="11">
        <v>0</v>
      </c>
    </row>
    <row r="56" spans="2:9" ht="17.5" x14ac:dyDescent="0.65">
      <c r="B56" s="30">
        <v>20103002</v>
      </c>
      <c r="C56" s="19" t="s">
        <v>72</v>
      </c>
      <c r="D56" s="11">
        <v>5000000000</v>
      </c>
      <c r="E56" s="11">
        <f t="shared" si="0"/>
        <v>2500000000</v>
      </c>
      <c r="F56" s="33">
        <v>0</v>
      </c>
      <c r="G56" s="33">
        <f t="shared" ref="G56:G57" si="3">E56-F56</f>
        <v>2500000000</v>
      </c>
      <c r="H56" s="11">
        <v>0</v>
      </c>
    </row>
    <row r="57" spans="2:9" ht="17.5" x14ac:dyDescent="0.65">
      <c r="B57" s="30">
        <v>20103003</v>
      </c>
      <c r="C57" s="19" t="s">
        <v>73</v>
      </c>
      <c r="D57" s="11">
        <v>20000000000</v>
      </c>
      <c r="E57" s="11">
        <f t="shared" ref="E57:E75" si="4">D57/2</f>
        <v>10000000000</v>
      </c>
      <c r="F57" s="33">
        <v>0</v>
      </c>
      <c r="G57" s="33">
        <f t="shared" si="3"/>
        <v>10000000000</v>
      </c>
      <c r="H57" s="11">
        <v>0</v>
      </c>
    </row>
    <row r="58" spans="2:9" ht="18.5" x14ac:dyDescent="0.35">
      <c r="B58" s="28">
        <v>203</v>
      </c>
      <c r="C58" s="5" t="s">
        <v>74</v>
      </c>
      <c r="D58" s="7">
        <f>D59+D61</f>
        <v>215000000000</v>
      </c>
      <c r="E58" s="7">
        <f t="shared" si="4"/>
        <v>107500000000</v>
      </c>
      <c r="F58" s="24">
        <f>F59+F61</f>
        <v>84028334326</v>
      </c>
      <c r="G58" s="24">
        <f>G59+G61</f>
        <v>23471665674</v>
      </c>
      <c r="H58" s="24">
        <f>H59+H61</f>
        <v>0</v>
      </c>
    </row>
    <row r="59" spans="2:9" ht="15.5" x14ac:dyDescent="0.35">
      <c r="B59" s="29">
        <v>20301</v>
      </c>
      <c r="C59" s="4" t="s">
        <v>75</v>
      </c>
      <c r="D59" s="8">
        <f>SUM(D60)</f>
        <v>50000000000</v>
      </c>
      <c r="E59" s="8">
        <f t="shared" si="4"/>
        <v>25000000000</v>
      </c>
      <c r="F59" s="25">
        <f>F60</f>
        <v>14975856900</v>
      </c>
      <c r="G59" s="25">
        <f>G60</f>
        <v>10024143100</v>
      </c>
      <c r="H59" s="25">
        <f>H60</f>
        <v>0</v>
      </c>
    </row>
    <row r="60" spans="2:9" ht="17.5" x14ac:dyDescent="0.65">
      <c r="B60" s="30">
        <v>20301001</v>
      </c>
      <c r="C60" s="19" t="s">
        <v>76</v>
      </c>
      <c r="D60" s="11">
        <v>50000000000</v>
      </c>
      <c r="E60" s="11">
        <f t="shared" si="4"/>
        <v>25000000000</v>
      </c>
      <c r="F60" s="33">
        <v>14975856900</v>
      </c>
      <c r="G60" s="33">
        <f>E60-F60</f>
        <v>10024143100</v>
      </c>
      <c r="H60" s="11">
        <v>0</v>
      </c>
    </row>
    <row r="61" spans="2:9" ht="15.5" x14ac:dyDescent="0.35">
      <c r="B61" s="29">
        <v>20302</v>
      </c>
      <c r="C61" s="4" t="s">
        <v>78</v>
      </c>
      <c r="D61" s="8">
        <f>SUM(D62:D63)</f>
        <v>165000000000</v>
      </c>
      <c r="E61" s="8">
        <f t="shared" si="4"/>
        <v>82500000000</v>
      </c>
      <c r="F61" s="25">
        <f>SUM(F62:F63)</f>
        <v>69052477426</v>
      </c>
      <c r="G61" s="25">
        <f>SUM(G62:G63)</f>
        <v>13447522574</v>
      </c>
      <c r="H61" s="8">
        <v>0</v>
      </c>
    </row>
    <row r="62" spans="2:9" ht="17.5" x14ac:dyDescent="0.65">
      <c r="B62" s="30">
        <v>20302001</v>
      </c>
      <c r="C62" s="19" t="s">
        <v>79</v>
      </c>
      <c r="D62" s="10">
        <v>15000000000</v>
      </c>
      <c r="E62" s="10">
        <f t="shared" si="4"/>
        <v>7500000000</v>
      </c>
      <c r="F62" s="34">
        <v>7142800000</v>
      </c>
      <c r="G62" s="34">
        <f>E62-F62</f>
        <v>357200000</v>
      </c>
      <c r="H62" s="11">
        <v>0</v>
      </c>
    </row>
    <row r="63" spans="2:9" ht="17.5" x14ac:dyDescent="0.65">
      <c r="B63" s="30">
        <v>20302002</v>
      </c>
      <c r="C63" s="19" t="s">
        <v>80</v>
      </c>
      <c r="D63" s="10">
        <v>150000000000</v>
      </c>
      <c r="E63" s="10">
        <f t="shared" si="4"/>
        <v>75000000000</v>
      </c>
      <c r="F63" s="33">
        <v>61909677426</v>
      </c>
      <c r="G63" s="34">
        <f>E63-F63</f>
        <v>13090322574</v>
      </c>
      <c r="H63" s="11">
        <v>0</v>
      </c>
      <c r="I63" s="92"/>
    </row>
    <row r="64" spans="2:9" ht="18.5" x14ac:dyDescent="0.35">
      <c r="B64" s="28">
        <v>207</v>
      </c>
      <c r="C64" s="5" t="s">
        <v>3</v>
      </c>
      <c r="D64" s="7">
        <f>D65+D67+D70</f>
        <v>265000000000</v>
      </c>
      <c r="E64" s="7">
        <f t="shared" si="4"/>
        <v>132500000000</v>
      </c>
      <c r="F64" s="24">
        <f>F65+F67+F70</f>
        <v>24641522418</v>
      </c>
      <c r="G64" s="24">
        <f>G65+G67+G70</f>
        <v>107858477582</v>
      </c>
      <c r="H64" s="7">
        <v>0</v>
      </c>
    </row>
    <row r="65" spans="2:8" ht="15.5" x14ac:dyDescent="0.35">
      <c r="B65" s="29">
        <v>20701</v>
      </c>
      <c r="C65" s="4" t="s">
        <v>81</v>
      </c>
      <c r="D65" s="8">
        <f>D66</f>
        <v>10000000000</v>
      </c>
      <c r="E65" s="8">
        <f t="shared" si="4"/>
        <v>5000000000</v>
      </c>
      <c r="F65" s="25">
        <v>0</v>
      </c>
      <c r="G65" s="25">
        <f>G66</f>
        <v>5000000000</v>
      </c>
      <c r="H65" s="8">
        <v>0</v>
      </c>
    </row>
    <row r="66" spans="2:8" ht="17.5" x14ac:dyDescent="0.65">
      <c r="B66" s="31">
        <v>20701001</v>
      </c>
      <c r="C66" s="21" t="s">
        <v>82</v>
      </c>
      <c r="D66" s="10">
        <v>10000000000</v>
      </c>
      <c r="E66" s="10">
        <f t="shared" si="4"/>
        <v>5000000000</v>
      </c>
      <c r="F66" s="33">
        <v>0</v>
      </c>
      <c r="G66" s="33">
        <f>E66-F66</f>
        <v>5000000000</v>
      </c>
      <c r="H66" s="11">
        <v>0</v>
      </c>
    </row>
    <row r="67" spans="2:8" ht="15.5" x14ac:dyDescent="0.35">
      <c r="B67" s="29">
        <v>20702</v>
      </c>
      <c r="C67" s="4" t="s">
        <v>83</v>
      </c>
      <c r="D67" s="8">
        <f>SUM(D68:D69)</f>
        <v>250000000000</v>
      </c>
      <c r="E67" s="8">
        <f t="shared" si="4"/>
        <v>125000000000</v>
      </c>
      <c r="F67" s="25">
        <f>SUM(F68:F69)</f>
        <v>23588176717</v>
      </c>
      <c r="G67" s="25">
        <f>SUM(G68:G69)</f>
        <v>101411823283</v>
      </c>
      <c r="H67" s="8">
        <v>0</v>
      </c>
    </row>
    <row r="68" spans="2:8" ht="17.5" x14ac:dyDescent="0.65">
      <c r="B68" s="30">
        <v>20702001</v>
      </c>
      <c r="C68" s="19" t="s">
        <v>84</v>
      </c>
      <c r="D68" s="10">
        <v>200000000000</v>
      </c>
      <c r="E68" s="10">
        <f t="shared" si="4"/>
        <v>100000000000</v>
      </c>
      <c r="F68" s="33">
        <v>19945120340</v>
      </c>
      <c r="G68" s="33">
        <f>E68-F68</f>
        <v>80054879660</v>
      </c>
      <c r="H68" s="11">
        <v>0</v>
      </c>
    </row>
    <row r="69" spans="2:8" ht="17.5" x14ac:dyDescent="0.65">
      <c r="B69" s="30">
        <v>20702002</v>
      </c>
      <c r="C69" s="19" t="s">
        <v>85</v>
      </c>
      <c r="D69" s="10">
        <v>50000000000</v>
      </c>
      <c r="E69" s="10">
        <f t="shared" si="4"/>
        <v>25000000000</v>
      </c>
      <c r="F69" s="33">
        <v>3643056377</v>
      </c>
      <c r="G69" s="33">
        <f>E69-F69</f>
        <v>21356943623</v>
      </c>
      <c r="H69" s="11">
        <v>0</v>
      </c>
    </row>
    <row r="70" spans="2:8" ht="15.5" x14ac:dyDescent="0.35">
      <c r="B70" s="29">
        <v>20703</v>
      </c>
      <c r="C70" s="4" t="s">
        <v>4</v>
      </c>
      <c r="D70" s="8">
        <f>D71</f>
        <v>5000000000</v>
      </c>
      <c r="E70" s="8">
        <f t="shared" si="4"/>
        <v>2500000000</v>
      </c>
      <c r="F70" s="25">
        <f>SUM(F71)</f>
        <v>1053345701</v>
      </c>
      <c r="G70" s="25">
        <f>G71</f>
        <v>1446654299</v>
      </c>
      <c r="H70" s="8">
        <v>0</v>
      </c>
    </row>
    <row r="71" spans="2:8" ht="17.5" x14ac:dyDescent="0.65">
      <c r="B71" s="30">
        <v>20703001</v>
      </c>
      <c r="C71" s="19" t="s">
        <v>86</v>
      </c>
      <c r="D71" s="10">
        <v>5000000000</v>
      </c>
      <c r="E71" s="10">
        <f t="shared" si="4"/>
        <v>2500000000</v>
      </c>
      <c r="F71" s="33">
        <v>1053345701</v>
      </c>
      <c r="G71" s="33">
        <f>E71-F71</f>
        <v>1446654299</v>
      </c>
      <c r="H71" s="11">
        <v>0</v>
      </c>
    </row>
    <row r="72" spans="2:8" ht="15.5" x14ac:dyDescent="0.35">
      <c r="B72" s="3">
        <v>3</v>
      </c>
      <c r="C72" s="3" t="s">
        <v>5</v>
      </c>
      <c r="D72" s="6">
        <f>D73</f>
        <v>100000000000</v>
      </c>
      <c r="E72" s="6">
        <f t="shared" si="4"/>
        <v>50000000000</v>
      </c>
      <c r="F72" s="26">
        <f t="shared" ref="F72:H73" si="5">F73</f>
        <v>3873967250</v>
      </c>
      <c r="G72" s="26">
        <f t="shared" si="5"/>
        <v>46126032750</v>
      </c>
      <c r="H72" s="26">
        <f t="shared" si="5"/>
        <v>0</v>
      </c>
    </row>
    <row r="73" spans="2:8" ht="18.5" x14ac:dyDescent="0.35">
      <c r="B73" s="28">
        <v>302</v>
      </c>
      <c r="C73" s="5" t="s">
        <v>6</v>
      </c>
      <c r="D73" s="7">
        <f>D74</f>
        <v>100000000000</v>
      </c>
      <c r="E73" s="7">
        <f t="shared" si="4"/>
        <v>50000000000</v>
      </c>
      <c r="F73" s="24">
        <f t="shared" si="5"/>
        <v>3873967250</v>
      </c>
      <c r="G73" s="24">
        <f t="shared" si="5"/>
        <v>46126032750</v>
      </c>
      <c r="H73" s="24">
        <f t="shared" si="5"/>
        <v>0</v>
      </c>
    </row>
    <row r="74" spans="2:8" ht="15.5" x14ac:dyDescent="0.35">
      <c r="B74" s="29">
        <v>30201</v>
      </c>
      <c r="C74" s="4" t="s">
        <v>87</v>
      </c>
      <c r="D74" s="8">
        <f>SUM(D75:D80)</f>
        <v>100000000000</v>
      </c>
      <c r="E74" s="8">
        <f t="shared" si="4"/>
        <v>50000000000</v>
      </c>
      <c r="F74" s="8">
        <f>SUM(F75:F80)</f>
        <v>3873967250</v>
      </c>
      <c r="G74" s="8">
        <f>SUM(G75:G80)</f>
        <v>46126032750</v>
      </c>
      <c r="H74" s="8">
        <f>SUM(H75:H80)</f>
        <v>0</v>
      </c>
    </row>
    <row r="75" spans="2:8" ht="17.5" x14ac:dyDescent="0.65">
      <c r="B75" s="30">
        <v>30201001</v>
      </c>
      <c r="C75" s="19" t="s">
        <v>88</v>
      </c>
      <c r="D75" s="10">
        <v>50000000000</v>
      </c>
      <c r="E75" s="10">
        <f t="shared" si="4"/>
        <v>25000000000</v>
      </c>
      <c r="F75" s="34">
        <v>1620912000</v>
      </c>
      <c r="G75" s="34">
        <f>E75-F75</f>
        <v>23379088000</v>
      </c>
      <c r="H75" s="11">
        <v>0</v>
      </c>
    </row>
    <row r="76" spans="2:8" ht="17.5" x14ac:dyDescent="0.65">
      <c r="B76" s="30">
        <v>30201002</v>
      </c>
      <c r="C76" s="19" t="s">
        <v>89</v>
      </c>
      <c r="D76" s="10">
        <v>10000000000</v>
      </c>
      <c r="E76" s="10">
        <f t="shared" ref="E76:E80" si="6">D76/2</f>
        <v>5000000000</v>
      </c>
      <c r="F76" s="34">
        <v>2253055250</v>
      </c>
      <c r="G76" s="34">
        <f t="shared" ref="G76:G80" si="7">E76-F76</f>
        <v>2746944750</v>
      </c>
      <c r="H76" s="11">
        <v>0</v>
      </c>
    </row>
    <row r="77" spans="2:8" ht="17.5" x14ac:dyDescent="0.65">
      <c r="B77" s="30">
        <v>30201003</v>
      </c>
      <c r="C77" s="19" t="s">
        <v>90</v>
      </c>
      <c r="D77" s="10">
        <v>0</v>
      </c>
      <c r="E77" s="10">
        <f t="shared" si="6"/>
        <v>0</v>
      </c>
      <c r="F77" s="34">
        <v>0</v>
      </c>
      <c r="G77" s="34">
        <f t="shared" si="7"/>
        <v>0</v>
      </c>
      <c r="H77" s="11">
        <v>0</v>
      </c>
    </row>
    <row r="78" spans="2:8" ht="17.5" x14ac:dyDescent="0.65">
      <c r="B78" s="30">
        <v>30201004</v>
      </c>
      <c r="C78" s="19" t="s">
        <v>91</v>
      </c>
      <c r="D78" s="10">
        <v>0</v>
      </c>
      <c r="E78" s="10">
        <f t="shared" si="6"/>
        <v>0</v>
      </c>
      <c r="F78" s="33">
        <v>0</v>
      </c>
      <c r="G78" s="34">
        <f t="shared" si="7"/>
        <v>0</v>
      </c>
      <c r="H78" s="11">
        <v>0</v>
      </c>
    </row>
    <row r="79" spans="2:8" ht="17.5" x14ac:dyDescent="0.65">
      <c r="B79" s="30">
        <v>30201005</v>
      </c>
      <c r="C79" s="19" t="s">
        <v>92</v>
      </c>
      <c r="D79" s="10">
        <v>10000000000</v>
      </c>
      <c r="E79" s="10">
        <f t="shared" si="6"/>
        <v>5000000000</v>
      </c>
      <c r="F79" s="33">
        <v>0</v>
      </c>
      <c r="G79" s="34">
        <f t="shared" si="7"/>
        <v>5000000000</v>
      </c>
      <c r="H79" s="11">
        <v>0</v>
      </c>
    </row>
    <row r="80" spans="2:8" ht="17.5" x14ac:dyDescent="0.65">
      <c r="B80" s="30">
        <v>30201006</v>
      </c>
      <c r="C80" s="19" t="s">
        <v>93</v>
      </c>
      <c r="D80" s="10">
        <v>30000000000</v>
      </c>
      <c r="E80" s="10">
        <f t="shared" si="6"/>
        <v>15000000000</v>
      </c>
      <c r="F80" s="33">
        <v>0</v>
      </c>
      <c r="G80" s="34">
        <f t="shared" si="7"/>
        <v>15000000000</v>
      </c>
      <c r="H80" s="11">
        <v>0</v>
      </c>
    </row>
    <row r="81" spans="2:8" ht="15.5" x14ac:dyDescent="0.35">
      <c r="B81" s="3">
        <v>4</v>
      </c>
      <c r="C81" s="3" t="s">
        <v>7</v>
      </c>
      <c r="D81" s="6">
        <f>D82+D87+D107+D113</f>
        <v>1350000000000</v>
      </c>
      <c r="E81" s="6">
        <f t="shared" ref="E81:E89" si="8">D81/2</f>
        <v>675000000000</v>
      </c>
      <c r="F81" s="26">
        <f>F82+F87+F107+F113</f>
        <v>955687872019</v>
      </c>
      <c r="G81" s="26">
        <f>G82+G87+G107+G113</f>
        <v>250786955873</v>
      </c>
      <c r="H81" s="26">
        <f>H82+H87+H107+H113</f>
        <v>532422627892</v>
      </c>
    </row>
    <row r="82" spans="2:8" ht="17" x14ac:dyDescent="0.35">
      <c r="B82" s="28">
        <v>401</v>
      </c>
      <c r="C82" s="14" t="s">
        <v>94</v>
      </c>
      <c r="D82" s="7">
        <f>D83+D85</f>
        <v>405000000000</v>
      </c>
      <c r="E82" s="7">
        <f t="shared" si="8"/>
        <v>202500000000</v>
      </c>
      <c r="F82" s="24">
        <f>F83+F85</f>
        <v>662020516208</v>
      </c>
      <c r="G82" s="24">
        <f>G83+G85</f>
        <v>9334654291</v>
      </c>
      <c r="H82" s="24">
        <f>H83+H85</f>
        <v>468855170499</v>
      </c>
    </row>
    <row r="83" spans="2:8" ht="15.5" x14ac:dyDescent="0.35">
      <c r="B83" s="29">
        <v>40101</v>
      </c>
      <c r="C83" s="4" t="s">
        <v>95</v>
      </c>
      <c r="D83" s="8">
        <f>D84</f>
        <v>380000000000</v>
      </c>
      <c r="E83" s="8">
        <f t="shared" si="8"/>
        <v>190000000000</v>
      </c>
      <c r="F83" s="25">
        <f>SUM(F84)</f>
        <v>658855170499</v>
      </c>
      <c r="G83" s="25">
        <f>G84</f>
        <v>0</v>
      </c>
      <c r="H83" s="25">
        <f>H84</f>
        <v>468855170499</v>
      </c>
    </row>
    <row r="84" spans="2:8" ht="17.5" x14ac:dyDescent="0.65">
      <c r="B84" s="31">
        <v>40101001</v>
      </c>
      <c r="C84" s="21" t="s">
        <v>96</v>
      </c>
      <c r="D84" s="12">
        <v>380000000000</v>
      </c>
      <c r="E84" s="12">
        <f t="shared" si="8"/>
        <v>190000000000</v>
      </c>
      <c r="F84" s="33">
        <v>658855170499</v>
      </c>
      <c r="G84" s="33">
        <v>0</v>
      </c>
      <c r="H84" s="13">
        <f>F84-E84</f>
        <v>468855170499</v>
      </c>
    </row>
    <row r="85" spans="2:8" ht="15.5" x14ac:dyDescent="0.35">
      <c r="B85" s="29">
        <v>40102</v>
      </c>
      <c r="C85" s="4" t="s">
        <v>97</v>
      </c>
      <c r="D85" s="8">
        <f>D86</f>
        <v>25000000000</v>
      </c>
      <c r="E85" s="8">
        <f t="shared" si="8"/>
        <v>12500000000</v>
      </c>
      <c r="F85" s="25">
        <f>SUM(F86)</f>
        <v>3165345709</v>
      </c>
      <c r="G85" s="25">
        <f>G86</f>
        <v>9334654291</v>
      </c>
      <c r="H85" s="25">
        <f>H86</f>
        <v>0</v>
      </c>
    </row>
    <row r="86" spans="2:8" ht="34" x14ac:dyDescent="0.35">
      <c r="B86" s="30">
        <v>40102001</v>
      </c>
      <c r="C86" s="22" t="s">
        <v>98</v>
      </c>
      <c r="D86" s="10">
        <v>25000000000</v>
      </c>
      <c r="E86" s="10">
        <f t="shared" si="8"/>
        <v>12500000000</v>
      </c>
      <c r="F86" s="35">
        <v>3165345709</v>
      </c>
      <c r="G86" s="35">
        <f>E86-F86</f>
        <v>9334654291</v>
      </c>
      <c r="H86" s="9">
        <v>0</v>
      </c>
    </row>
    <row r="87" spans="2:8" ht="17" x14ac:dyDescent="0.35">
      <c r="B87" s="28">
        <v>402</v>
      </c>
      <c r="C87" s="14" t="s">
        <v>8</v>
      </c>
      <c r="D87" s="7">
        <f>D88+D92+D95+D100+D104</f>
        <v>705000000000</v>
      </c>
      <c r="E87" s="7">
        <f t="shared" si="8"/>
        <v>352500000000</v>
      </c>
      <c r="F87" s="24">
        <f>F88+F92+F100+F95+F104</f>
        <v>145491878791</v>
      </c>
      <c r="G87" s="24">
        <f>G88+G92+G95+G100+G104</f>
        <v>217565823582</v>
      </c>
      <c r="H87" s="24">
        <f>H88+H92+H95+H100+H104</f>
        <v>11505502373</v>
      </c>
    </row>
    <row r="88" spans="2:8" ht="15.5" x14ac:dyDescent="0.35">
      <c r="B88" s="29">
        <v>40201</v>
      </c>
      <c r="C88" s="4" t="s">
        <v>99</v>
      </c>
      <c r="D88" s="8">
        <f>SUM(D89:D91)</f>
        <v>300000000000</v>
      </c>
      <c r="E88" s="8">
        <f t="shared" si="8"/>
        <v>150000000000</v>
      </c>
      <c r="F88" s="25">
        <f>SUM(F89:F91)</f>
        <v>48116441499</v>
      </c>
      <c r="G88" s="25">
        <f>G89+G90+G91</f>
        <v>101883558501</v>
      </c>
      <c r="H88" s="25">
        <f>H89+H90+H91</f>
        <v>0</v>
      </c>
    </row>
    <row r="89" spans="2:8" ht="17.5" x14ac:dyDescent="0.65">
      <c r="B89" s="30">
        <v>40201001</v>
      </c>
      <c r="C89" s="19" t="s">
        <v>100</v>
      </c>
      <c r="D89" s="10">
        <v>300000000000</v>
      </c>
      <c r="E89" s="10">
        <f t="shared" si="8"/>
        <v>150000000000</v>
      </c>
      <c r="F89" s="33">
        <v>48116441499</v>
      </c>
      <c r="G89" s="33">
        <f>E89-F89</f>
        <v>101883558501</v>
      </c>
      <c r="H89" s="11">
        <v>0</v>
      </c>
    </row>
    <row r="90" spans="2:8" ht="17.5" x14ac:dyDescent="0.65">
      <c r="B90" s="30">
        <v>40201002</v>
      </c>
      <c r="C90" s="19" t="s">
        <v>101</v>
      </c>
      <c r="D90" s="10">
        <v>0</v>
      </c>
      <c r="E90" s="10">
        <f t="shared" ref="E90:E91" si="9">D90/2</f>
        <v>0</v>
      </c>
      <c r="F90" s="33">
        <v>0</v>
      </c>
      <c r="G90" s="33">
        <v>0</v>
      </c>
      <c r="H90" s="11">
        <v>0</v>
      </c>
    </row>
    <row r="91" spans="2:8" ht="17.5" x14ac:dyDescent="0.65">
      <c r="B91" s="30">
        <v>40201003</v>
      </c>
      <c r="C91" s="19" t="s">
        <v>102</v>
      </c>
      <c r="D91" s="10">
        <v>0</v>
      </c>
      <c r="E91" s="10">
        <f t="shared" si="9"/>
        <v>0</v>
      </c>
      <c r="F91" s="33">
        <v>0</v>
      </c>
      <c r="G91" s="33">
        <v>0</v>
      </c>
      <c r="H91" s="11">
        <v>0</v>
      </c>
    </row>
    <row r="92" spans="2:8" ht="15.5" x14ac:dyDescent="0.35">
      <c r="B92" s="29">
        <v>40202</v>
      </c>
      <c r="C92" s="4" t="s">
        <v>103</v>
      </c>
      <c r="D92" s="8">
        <f>SUM(D93:D94)</f>
        <v>190000000000</v>
      </c>
      <c r="E92" s="8">
        <f>D92/2</f>
        <v>95000000000</v>
      </c>
      <c r="F92" s="25">
        <f>SUM(F93:F94)</f>
        <v>65109914639</v>
      </c>
      <c r="G92" s="25">
        <f>SUM(G93:G94)</f>
        <v>36036345799</v>
      </c>
      <c r="H92" s="8">
        <f>SUM(H93:H94)</f>
        <v>6146260438</v>
      </c>
    </row>
    <row r="93" spans="2:8" ht="17.5" x14ac:dyDescent="0.65">
      <c r="B93" s="30">
        <v>40202001</v>
      </c>
      <c r="C93" s="19" t="s">
        <v>104</v>
      </c>
      <c r="D93" s="10">
        <v>180000000000</v>
      </c>
      <c r="E93" s="10">
        <f>D93/2</f>
        <v>90000000000</v>
      </c>
      <c r="F93" s="33">
        <v>53963654201</v>
      </c>
      <c r="G93" s="33">
        <f>E93-F93</f>
        <v>36036345799</v>
      </c>
      <c r="H93" s="11">
        <v>0</v>
      </c>
    </row>
    <row r="94" spans="2:8" ht="17.5" x14ac:dyDescent="0.65">
      <c r="B94" s="30">
        <v>40202002</v>
      </c>
      <c r="C94" s="19" t="s">
        <v>105</v>
      </c>
      <c r="D94" s="10">
        <v>10000000000</v>
      </c>
      <c r="E94" s="10">
        <f>D94/2</f>
        <v>5000000000</v>
      </c>
      <c r="F94" s="33">
        <v>11146260438</v>
      </c>
      <c r="G94" s="33">
        <v>0</v>
      </c>
      <c r="H94" s="11">
        <f>F94-E94</f>
        <v>6146260438</v>
      </c>
    </row>
    <row r="95" spans="2:8" ht="15.5" x14ac:dyDescent="0.35">
      <c r="B95" s="29">
        <v>40203</v>
      </c>
      <c r="C95" s="4" t="s">
        <v>106</v>
      </c>
      <c r="D95" s="8">
        <f>SUM(D96:D99)</f>
        <v>50000000000</v>
      </c>
      <c r="E95" s="8">
        <f>D95/2</f>
        <v>25000000000</v>
      </c>
      <c r="F95" s="25">
        <v>0</v>
      </c>
      <c r="G95" s="25">
        <f>G98+G99</f>
        <v>24052200000</v>
      </c>
      <c r="H95" s="25">
        <f>H98+H99</f>
        <v>0</v>
      </c>
    </row>
    <row r="96" spans="2:8" ht="34" x14ac:dyDescent="1.85">
      <c r="B96" s="20" t="s">
        <v>15</v>
      </c>
      <c r="C96" s="302" t="s">
        <v>77</v>
      </c>
      <c r="D96" s="302"/>
      <c r="E96" s="302"/>
      <c r="F96" s="302"/>
      <c r="G96" s="301" t="s">
        <v>17</v>
      </c>
      <c r="H96" s="301"/>
    </row>
    <row r="97" spans="2:10" ht="34" x14ac:dyDescent="1.85">
      <c r="B97" s="20" t="s">
        <v>18</v>
      </c>
      <c r="C97" s="302" t="s">
        <v>19</v>
      </c>
      <c r="D97" s="302"/>
      <c r="E97" s="302"/>
      <c r="F97" s="302"/>
      <c r="G97" s="307" t="s">
        <v>313</v>
      </c>
      <c r="H97" s="307"/>
    </row>
    <row r="98" spans="2:10" ht="17.5" x14ac:dyDescent="0.65">
      <c r="B98" s="30">
        <v>40203001</v>
      </c>
      <c r="C98" s="19" t="s">
        <v>107</v>
      </c>
      <c r="D98" s="10">
        <v>30000000000</v>
      </c>
      <c r="E98" s="10">
        <f>D98/2</f>
        <v>15000000000</v>
      </c>
      <c r="F98" s="33">
        <v>0</v>
      </c>
      <c r="G98" s="33">
        <f>E98-F98</f>
        <v>15000000000</v>
      </c>
      <c r="H98" s="11">
        <v>0</v>
      </c>
    </row>
    <row r="99" spans="2:10" ht="17.5" x14ac:dyDescent="0.65">
      <c r="B99" s="30">
        <v>40203002</v>
      </c>
      <c r="C99" s="19" t="s">
        <v>108</v>
      </c>
      <c r="D99" s="10">
        <v>20000000000</v>
      </c>
      <c r="E99" s="10">
        <f>D99/2</f>
        <v>10000000000</v>
      </c>
      <c r="F99" s="33">
        <v>947800000</v>
      </c>
      <c r="G99" s="33">
        <f>E99-F99</f>
        <v>9052200000</v>
      </c>
      <c r="H99" s="11">
        <v>0</v>
      </c>
    </row>
    <row r="100" spans="2:10" ht="15.5" x14ac:dyDescent="0.35">
      <c r="B100" s="29">
        <v>40204</v>
      </c>
      <c r="C100" s="4" t="s">
        <v>109</v>
      </c>
      <c r="D100" s="8">
        <f>SUM(D101:D103)</f>
        <v>85000000000</v>
      </c>
      <c r="E100" s="8">
        <f>D100/2</f>
        <v>42500000000</v>
      </c>
      <c r="F100" s="25">
        <f>SUM(F101:F103)</f>
        <v>20043225184</v>
      </c>
      <c r="G100" s="25">
        <f>SUM(G101:G103)</f>
        <v>27816016751</v>
      </c>
      <c r="H100" s="25">
        <f>SUM(H101:H103)</f>
        <v>5359241935</v>
      </c>
    </row>
    <row r="101" spans="2:10" ht="17.5" x14ac:dyDescent="0.65">
      <c r="B101" s="30">
        <v>40204001</v>
      </c>
      <c r="C101" s="19" t="s">
        <v>110</v>
      </c>
      <c r="D101" s="10">
        <v>80000000000</v>
      </c>
      <c r="E101" s="10">
        <f>D101/2</f>
        <v>40000000000</v>
      </c>
      <c r="F101" s="33">
        <v>12183983249</v>
      </c>
      <c r="G101" s="33">
        <f>E101-F101</f>
        <v>27816016751</v>
      </c>
      <c r="H101" s="11">
        <v>0</v>
      </c>
    </row>
    <row r="102" spans="2:10" ht="17.5" x14ac:dyDescent="0.65">
      <c r="B102" s="30">
        <v>40204002</v>
      </c>
      <c r="C102" s="19" t="s">
        <v>111</v>
      </c>
      <c r="D102" s="10">
        <v>0</v>
      </c>
      <c r="E102" s="10">
        <f t="shared" ref="E102:E103" si="10">D102/2</f>
        <v>0</v>
      </c>
      <c r="F102" s="33">
        <v>0</v>
      </c>
      <c r="G102" s="33">
        <v>0</v>
      </c>
      <c r="H102" s="11">
        <v>0</v>
      </c>
    </row>
    <row r="103" spans="2:10" ht="17.5" x14ac:dyDescent="0.65">
      <c r="B103" s="30">
        <v>40204002</v>
      </c>
      <c r="C103" s="19" t="s">
        <v>112</v>
      </c>
      <c r="D103" s="10">
        <v>5000000000</v>
      </c>
      <c r="E103" s="10">
        <f t="shared" si="10"/>
        <v>2500000000</v>
      </c>
      <c r="F103" s="33">
        <v>7859241935</v>
      </c>
      <c r="G103" s="33">
        <v>0</v>
      </c>
      <c r="H103" s="11">
        <f>F103-E103</f>
        <v>5359241935</v>
      </c>
      <c r="I103" s="92"/>
      <c r="J103" s="92"/>
    </row>
    <row r="104" spans="2:10" ht="15.5" x14ac:dyDescent="0.35">
      <c r="B104" s="29">
        <v>40205</v>
      </c>
      <c r="C104" s="4" t="s">
        <v>113</v>
      </c>
      <c r="D104" s="8">
        <f>SUM(D105:D106)</f>
        <v>80000000000</v>
      </c>
      <c r="E104" s="8">
        <f t="shared" ref="E104:E126" si="11">D104/2</f>
        <v>40000000000</v>
      </c>
      <c r="F104" s="25">
        <f>F105+F106</f>
        <v>12222297469</v>
      </c>
      <c r="G104" s="25">
        <f>G105+G106</f>
        <v>27777702531</v>
      </c>
      <c r="H104" s="8">
        <v>0</v>
      </c>
      <c r="I104" s="92"/>
      <c r="J104" s="92"/>
    </row>
    <row r="105" spans="2:10" ht="17.5" x14ac:dyDescent="0.65">
      <c r="B105" s="30">
        <v>40205001</v>
      </c>
      <c r="C105" s="19" t="s">
        <v>114</v>
      </c>
      <c r="D105" s="10">
        <v>50000000000</v>
      </c>
      <c r="E105" s="10">
        <f t="shared" si="11"/>
        <v>25000000000</v>
      </c>
      <c r="F105" s="33">
        <v>3799830000</v>
      </c>
      <c r="G105" s="33">
        <f>E105-F105</f>
        <v>21200170000</v>
      </c>
      <c r="H105" s="11">
        <v>0</v>
      </c>
      <c r="I105" s="92"/>
      <c r="J105" s="92"/>
    </row>
    <row r="106" spans="2:10" ht="17.5" x14ac:dyDescent="0.65">
      <c r="B106" s="30">
        <v>40205002</v>
      </c>
      <c r="C106" s="19" t="s">
        <v>115</v>
      </c>
      <c r="D106" s="10">
        <v>30000000000</v>
      </c>
      <c r="E106" s="10">
        <f t="shared" si="11"/>
        <v>15000000000</v>
      </c>
      <c r="F106" s="33">
        <v>8422467469</v>
      </c>
      <c r="G106" s="33">
        <f>E106-F106</f>
        <v>6577532531</v>
      </c>
      <c r="H106" s="11">
        <v>0</v>
      </c>
      <c r="I106" s="92"/>
      <c r="J106" s="92"/>
    </row>
    <row r="107" spans="2:10" ht="17" x14ac:dyDescent="0.35">
      <c r="B107" s="28">
        <v>404</v>
      </c>
      <c r="C107" s="14" t="s">
        <v>9</v>
      </c>
      <c r="D107" s="7">
        <f>D108+D111</f>
        <v>210000000000</v>
      </c>
      <c r="E107" s="7">
        <f t="shared" si="11"/>
        <v>105000000000</v>
      </c>
      <c r="F107" s="24">
        <f>F108+F111</f>
        <v>145501955020</v>
      </c>
      <c r="G107" s="24">
        <f>G108+G111</f>
        <v>11560000000</v>
      </c>
      <c r="H107" s="24">
        <f>H108+H111</f>
        <v>52061955020</v>
      </c>
      <c r="I107" s="92"/>
      <c r="J107" s="92"/>
    </row>
    <row r="108" spans="2:10" ht="15.5" x14ac:dyDescent="0.35">
      <c r="B108" s="29">
        <v>40401</v>
      </c>
      <c r="C108" s="4" t="s">
        <v>10</v>
      </c>
      <c r="D108" s="8">
        <f>D110+D109</f>
        <v>180000000000</v>
      </c>
      <c r="E108" s="8">
        <f t="shared" si="11"/>
        <v>90000000000</v>
      </c>
      <c r="F108" s="25">
        <f>F109+F110</f>
        <v>142061955020</v>
      </c>
      <c r="G108" s="25">
        <f>G109+G110</f>
        <v>0</v>
      </c>
      <c r="H108" s="25">
        <f>H109+H110</f>
        <v>52061955020</v>
      </c>
      <c r="I108" s="92"/>
      <c r="J108" s="92"/>
    </row>
    <row r="109" spans="2:10" ht="17.5" x14ac:dyDescent="0.65">
      <c r="B109" s="30">
        <v>40401001</v>
      </c>
      <c r="C109" s="19" t="s">
        <v>116</v>
      </c>
      <c r="D109" s="10">
        <v>180000000000</v>
      </c>
      <c r="E109" s="10">
        <f t="shared" si="11"/>
        <v>90000000000</v>
      </c>
      <c r="F109" s="34">
        <v>142061955020</v>
      </c>
      <c r="G109" s="34">
        <v>0</v>
      </c>
      <c r="H109" s="11">
        <f>F109-E109</f>
        <v>52061955020</v>
      </c>
      <c r="I109" s="92"/>
      <c r="J109" s="92"/>
    </row>
    <row r="110" spans="2:10" ht="17.5" x14ac:dyDescent="0.65">
      <c r="B110" s="30">
        <v>40401002</v>
      </c>
      <c r="C110" s="19" t="s">
        <v>117</v>
      </c>
      <c r="D110" s="10">
        <v>0</v>
      </c>
      <c r="E110" s="10">
        <f t="shared" si="11"/>
        <v>0</v>
      </c>
      <c r="F110" s="34">
        <v>0</v>
      </c>
      <c r="G110" s="34">
        <v>0</v>
      </c>
      <c r="H110" s="11">
        <v>0</v>
      </c>
      <c r="I110" s="92"/>
      <c r="J110" s="92"/>
    </row>
    <row r="111" spans="2:10" ht="15.5" x14ac:dyDescent="0.35">
      <c r="B111" s="29">
        <v>40402</v>
      </c>
      <c r="C111" s="4" t="s">
        <v>118</v>
      </c>
      <c r="D111" s="8">
        <f>D112</f>
        <v>30000000000</v>
      </c>
      <c r="E111" s="8">
        <f t="shared" si="11"/>
        <v>15000000000</v>
      </c>
      <c r="F111" s="25">
        <f>F112</f>
        <v>3440000000</v>
      </c>
      <c r="G111" s="25">
        <f>G112</f>
        <v>11560000000</v>
      </c>
      <c r="H111" s="25">
        <f>H112</f>
        <v>0</v>
      </c>
    </row>
    <row r="112" spans="2:10" ht="17.5" x14ac:dyDescent="0.65">
      <c r="B112" s="30">
        <v>40402001</v>
      </c>
      <c r="C112" s="19" t="s">
        <v>119</v>
      </c>
      <c r="D112" s="10">
        <v>30000000000</v>
      </c>
      <c r="E112" s="10">
        <f t="shared" si="11"/>
        <v>15000000000</v>
      </c>
      <c r="F112" s="34">
        <v>3440000000</v>
      </c>
      <c r="G112" s="34">
        <f>E112-F112</f>
        <v>11560000000</v>
      </c>
      <c r="H112" s="11">
        <v>0</v>
      </c>
    </row>
    <row r="113" spans="2:9" ht="17" x14ac:dyDescent="0.35">
      <c r="B113" s="28">
        <v>407</v>
      </c>
      <c r="C113" s="14" t="s">
        <v>120</v>
      </c>
      <c r="D113" s="7">
        <f>D114</f>
        <v>30000000000</v>
      </c>
      <c r="E113" s="7">
        <f t="shared" si="11"/>
        <v>15000000000</v>
      </c>
      <c r="F113" s="24">
        <f>F114</f>
        <v>2673522000</v>
      </c>
      <c r="G113" s="24">
        <f>G114</f>
        <v>12326478000</v>
      </c>
      <c r="H113" s="7">
        <v>0</v>
      </c>
    </row>
    <row r="114" spans="2:9" ht="15.5" x14ac:dyDescent="0.35">
      <c r="B114" s="29">
        <v>40701</v>
      </c>
      <c r="C114" s="4" t="s">
        <v>121</v>
      </c>
      <c r="D114" s="8">
        <f>D115</f>
        <v>30000000000</v>
      </c>
      <c r="E114" s="8">
        <f t="shared" si="11"/>
        <v>15000000000</v>
      </c>
      <c r="F114" s="25">
        <f>F115</f>
        <v>2673522000</v>
      </c>
      <c r="G114" s="25">
        <f>G115</f>
        <v>12326478000</v>
      </c>
      <c r="H114" s="8">
        <v>0</v>
      </c>
    </row>
    <row r="115" spans="2:9" ht="17.5" x14ac:dyDescent="0.65">
      <c r="B115" s="30">
        <v>40701001</v>
      </c>
      <c r="C115" s="19" t="s">
        <v>122</v>
      </c>
      <c r="D115" s="10">
        <v>30000000000</v>
      </c>
      <c r="E115" s="10">
        <f t="shared" si="11"/>
        <v>15000000000</v>
      </c>
      <c r="F115" s="34">
        <v>2673522000</v>
      </c>
      <c r="G115" s="34">
        <f>E115-F115</f>
        <v>12326478000</v>
      </c>
      <c r="H115" s="11">
        <v>0</v>
      </c>
    </row>
    <row r="116" spans="2:9" ht="15.5" x14ac:dyDescent="0.35">
      <c r="B116" s="3">
        <v>5</v>
      </c>
      <c r="C116" s="3" t="s">
        <v>123</v>
      </c>
      <c r="D116" s="6">
        <f>D117</f>
        <v>97000000000</v>
      </c>
      <c r="E116" s="6">
        <f t="shared" si="11"/>
        <v>48500000000</v>
      </c>
      <c r="F116" s="26">
        <f>F117+F121</f>
        <v>22649324500</v>
      </c>
      <c r="G116" s="26">
        <f>G117+G121</f>
        <v>25850675500</v>
      </c>
      <c r="H116" s="26">
        <f>H117+H121</f>
        <v>0</v>
      </c>
    </row>
    <row r="117" spans="2:9" ht="17" x14ac:dyDescent="0.35">
      <c r="B117" s="28">
        <v>501</v>
      </c>
      <c r="C117" s="14" t="s">
        <v>124</v>
      </c>
      <c r="D117" s="7">
        <f>D118+D121</f>
        <v>97000000000</v>
      </c>
      <c r="E117" s="7">
        <f t="shared" si="11"/>
        <v>48500000000</v>
      </c>
      <c r="F117" s="24">
        <f>F118</f>
        <v>18185714500</v>
      </c>
      <c r="G117" s="24">
        <f>G118</f>
        <v>12814285500</v>
      </c>
      <c r="H117" s="24">
        <f>H118</f>
        <v>0</v>
      </c>
    </row>
    <row r="118" spans="2:9" ht="15.5" x14ac:dyDescent="0.35">
      <c r="B118" s="29">
        <v>50101</v>
      </c>
      <c r="C118" s="4" t="s">
        <v>125</v>
      </c>
      <c r="D118" s="8">
        <f>D119+D120</f>
        <v>62000000000</v>
      </c>
      <c r="E118" s="8">
        <f t="shared" si="11"/>
        <v>31000000000</v>
      </c>
      <c r="F118" s="25">
        <f>SUM(F119:F120)</f>
        <v>18185714500</v>
      </c>
      <c r="G118" s="25">
        <f>SUM(G119:G120)</f>
        <v>12814285500</v>
      </c>
      <c r="H118" s="25">
        <f>SUM(H119:H120)</f>
        <v>0</v>
      </c>
    </row>
    <row r="119" spans="2:9" ht="17.5" x14ac:dyDescent="0.65">
      <c r="B119" s="30">
        <v>50101001</v>
      </c>
      <c r="C119" s="19" t="s">
        <v>126</v>
      </c>
      <c r="D119" s="10">
        <v>60000000000</v>
      </c>
      <c r="E119" s="10">
        <f t="shared" si="11"/>
        <v>30000000000</v>
      </c>
      <c r="F119" s="34">
        <v>17521714500</v>
      </c>
      <c r="G119" s="34">
        <f>E119-F119</f>
        <v>12478285500</v>
      </c>
      <c r="H119" s="11">
        <v>0</v>
      </c>
    </row>
    <row r="120" spans="2:9" ht="17.5" x14ac:dyDescent="0.65">
      <c r="B120" s="30">
        <v>50101002</v>
      </c>
      <c r="C120" s="19" t="s">
        <v>127</v>
      </c>
      <c r="D120" s="10">
        <v>2000000000</v>
      </c>
      <c r="E120" s="10">
        <f t="shared" si="11"/>
        <v>1000000000</v>
      </c>
      <c r="F120" s="34">
        <v>664000000</v>
      </c>
      <c r="G120" s="34">
        <f>E120-F120</f>
        <v>336000000</v>
      </c>
      <c r="H120" s="11">
        <v>0</v>
      </c>
      <c r="I120" s="92"/>
    </row>
    <row r="121" spans="2:9" ht="17" x14ac:dyDescent="0.35">
      <c r="B121" s="28">
        <v>503</v>
      </c>
      <c r="C121" s="14" t="s">
        <v>128</v>
      </c>
      <c r="D121" s="7">
        <f>D122+D125+D129</f>
        <v>35000000000</v>
      </c>
      <c r="E121" s="7">
        <f t="shared" si="11"/>
        <v>17500000000</v>
      </c>
      <c r="F121" s="24">
        <f>F122+F125+F129</f>
        <v>4463610000</v>
      </c>
      <c r="G121" s="24">
        <f>G122+G125+G129</f>
        <v>13036390000</v>
      </c>
      <c r="H121" s="24">
        <f>H122+H125+H129</f>
        <v>0</v>
      </c>
    </row>
    <row r="122" spans="2:9" ht="15.5" x14ac:dyDescent="0.35">
      <c r="B122" s="29">
        <v>50301</v>
      </c>
      <c r="C122" s="4" t="s">
        <v>129</v>
      </c>
      <c r="D122" s="8">
        <f>SUM(D123:D124)</f>
        <v>35000000000</v>
      </c>
      <c r="E122" s="8">
        <f t="shared" si="11"/>
        <v>17500000000</v>
      </c>
      <c r="F122" s="8">
        <f>SUM(F123:F124)</f>
        <v>4463610000</v>
      </c>
      <c r="G122" s="8">
        <f>SUM(G123:G124)</f>
        <v>13036390000</v>
      </c>
      <c r="H122" s="8">
        <f>SUM(H123:H124)</f>
        <v>0</v>
      </c>
    </row>
    <row r="123" spans="2:9" ht="17.5" x14ac:dyDescent="0.65">
      <c r="B123" s="31">
        <v>50301001</v>
      </c>
      <c r="C123" s="21" t="s">
        <v>130</v>
      </c>
      <c r="D123" s="12">
        <v>30000000000</v>
      </c>
      <c r="E123" s="12">
        <f t="shared" si="11"/>
        <v>15000000000</v>
      </c>
      <c r="F123" s="33">
        <v>4463610000</v>
      </c>
      <c r="G123" s="33">
        <f>E123-F123</f>
        <v>10536390000</v>
      </c>
      <c r="H123" s="33">
        <v>0</v>
      </c>
    </row>
    <row r="124" spans="2:9" ht="17.5" x14ac:dyDescent="0.65">
      <c r="B124" s="30">
        <v>50301002</v>
      </c>
      <c r="C124" s="19" t="s">
        <v>131</v>
      </c>
      <c r="D124" s="10">
        <v>5000000000</v>
      </c>
      <c r="E124" s="12">
        <f t="shared" si="11"/>
        <v>2500000000</v>
      </c>
      <c r="F124" s="34">
        <v>0</v>
      </c>
      <c r="G124" s="33">
        <f>E124-F124</f>
        <v>2500000000</v>
      </c>
      <c r="H124" s="11">
        <v>0</v>
      </c>
    </row>
    <row r="125" spans="2:9" ht="15.5" x14ac:dyDescent="0.35">
      <c r="B125" s="29">
        <v>50302</v>
      </c>
      <c r="C125" s="4" t="s">
        <v>11</v>
      </c>
      <c r="D125" s="8">
        <f>SUM(D126:D128)</f>
        <v>0</v>
      </c>
      <c r="E125" s="8">
        <f t="shared" si="11"/>
        <v>0</v>
      </c>
      <c r="F125" s="25">
        <v>0</v>
      </c>
      <c r="G125" s="25">
        <v>0</v>
      </c>
      <c r="H125" s="8">
        <v>0</v>
      </c>
    </row>
    <row r="126" spans="2:9" ht="17.5" x14ac:dyDescent="0.65">
      <c r="B126" s="31">
        <v>50302001</v>
      </c>
      <c r="C126" s="21" t="s">
        <v>132</v>
      </c>
      <c r="D126" s="12">
        <v>0</v>
      </c>
      <c r="E126" s="12">
        <f t="shared" si="11"/>
        <v>0</v>
      </c>
      <c r="F126" s="33">
        <v>0</v>
      </c>
      <c r="G126" s="33">
        <v>0</v>
      </c>
      <c r="H126" s="13">
        <v>0</v>
      </c>
    </row>
    <row r="127" spans="2:9" ht="17.5" x14ac:dyDescent="0.65">
      <c r="B127" s="31">
        <v>50302002</v>
      </c>
      <c r="C127" s="21" t="s">
        <v>133</v>
      </c>
      <c r="D127" s="12">
        <v>0</v>
      </c>
      <c r="E127" s="12">
        <v>0</v>
      </c>
      <c r="F127" s="33">
        <v>0</v>
      </c>
      <c r="G127" s="33">
        <v>0</v>
      </c>
      <c r="H127" s="13">
        <v>0</v>
      </c>
    </row>
    <row r="128" spans="2:9" ht="17.5" x14ac:dyDescent="0.65">
      <c r="B128" s="31">
        <v>50302003</v>
      </c>
      <c r="C128" s="21" t="s">
        <v>134</v>
      </c>
      <c r="D128" s="12">
        <v>0</v>
      </c>
      <c r="E128" s="12">
        <v>0</v>
      </c>
      <c r="F128" s="13">
        <v>0</v>
      </c>
      <c r="G128" s="13">
        <v>0</v>
      </c>
      <c r="H128" s="13">
        <v>0</v>
      </c>
    </row>
    <row r="129" spans="2:8" ht="15.5" x14ac:dyDescent="0.35">
      <c r="B129" s="29">
        <v>50303</v>
      </c>
      <c r="C129" s="4" t="s">
        <v>135</v>
      </c>
      <c r="D129" s="8">
        <f>D130</f>
        <v>0</v>
      </c>
      <c r="E129" s="8">
        <f t="shared" ref="E129:E134" si="12">D129/2</f>
        <v>0</v>
      </c>
      <c r="F129" s="25">
        <v>0</v>
      </c>
      <c r="G129" s="25">
        <v>0</v>
      </c>
      <c r="H129" s="8">
        <v>0</v>
      </c>
    </row>
    <row r="130" spans="2:8" ht="17.5" x14ac:dyDescent="0.65">
      <c r="B130" s="31">
        <v>50303001</v>
      </c>
      <c r="C130" s="21" t="s">
        <v>136</v>
      </c>
      <c r="D130" s="12">
        <v>0</v>
      </c>
      <c r="E130" s="12">
        <f t="shared" si="12"/>
        <v>0</v>
      </c>
      <c r="F130" s="33">
        <v>0</v>
      </c>
      <c r="G130" s="33">
        <v>0</v>
      </c>
      <c r="H130" s="13">
        <v>0</v>
      </c>
    </row>
    <row r="131" spans="2:8" ht="15.5" x14ac:dyDescent="0.35">
      <c r="B131" s="3">
        <v>6</v>
      </c>
      <c r="C131" s="3" t="s">
        <v>137</v>
      </c>
      <c r="D131" s="6">
        <f>D132+D138+D141</f>
        <v>300000000000</v>
      </c>
      <c r="E131" s="6">
        <f t="shared" si="12"/>
        <v>150000000000</v>
      </c>
      <c r="F131" s="26">
        <f>F132+F138+F141</f>
        <v>54023680428</v>
      </c>
      <c r="G131" s="26">
        <f>G132+G138+G141</f>
        <v>114013545017</v>
      </c>
      <c r="H131" s="26">
        <f>H132+H138+H141</f>
        <v>18037225445</v>
      </c>
    </row>
    <row r="132" spans="2:8" ht="17" x14ac:dyDescent="0.35">
      <c r="B132" s="28">
        <v>603</v>
      </c>
      <c r="C132" s="14" t="s">
        <v>12</v>
      </c>
      <c r="D132" s="7">
        <f>D133</f>
        <v>40000000000</v>
      </c>
      <c r="E132" s="7">
        <f t="shared" si="12"/>
        <v>20000000000</v>
      </c>
      <c r="F132" s="24">
        <f>F133</f>
        <v>9051997183</v>
      </c>
      <c r="G132" s="24">
        <f>G133</f>
        <v>10948002817</v>
      </c>
      <c r="H132" s="24">
        <f>H133</f>
        <v>0</v>
      </c>
    </row>
    <row r="133" spans="2:8" ht="15.5" x14ac:dyDescent="0.35">
      <c r="B133" s="29">
        <v>60301</v>
      </c>
      <c r="C133" s="4" t="s">
        <v>138</v>
      </c>
      <c r="D133" s="8">
        <f>SUM(D134:D137)</f>
        <v>40000000000</v>
      </c>
      <c r="E133" s="8">
        <f t="shared" si="12"/>
        <v>20000000000</v>
      </c>
      <c r="F133" s="25">
        <f>SUM(F134:F137)</f>
        <v>9051997183</v>
      </c>
      <c r="G133" s="25">
        <f>SUM(G134:G137)</f>
        <v>10948002817</v>
      </c>
      <c r="H133" s="25">
        <f>SUM(H134:H137)</f>
        <v>0</v>
      </c>
    </row>
    <row r="134" spans="2:8" ht="17.5" x14ac:dyDescent="0.65">
      <c r="B134" s="31">
        <v>60301001</v>
      </c>
      <c r="C134" s="21" t="s">
        <v>139</v>
      </c>
      <c r="D134" s="12">
        <v>40000000000</v>
      </c>
      <c r="E134" s="12">
        <f t="shared" si="12"/>
        <v>20000000000</v>
      </c>
      <c r="F134" s="33">
        <v>9051997183</v>
      </c>
      <c r="G134" s="33">
        <f>E134-F134</f>
        <v>10948002817</v>
      </c>
      <c r="H134" s="11">
        <v>0</v>
      </c>
    </row>
    <row r="135" spans="2:8" ht="17.5" x14ac:dyDescent="0.65">
      <c r="B135" s="31">
        <v>60301002</v>
      </c>
      <c r="C135" s="21" t="s">
        <v>140</v>
      </c>
      <c r="D135" s="12">
        <v>0</v>
      </c>
      <c r="E135" s="12">
        <f t="shared" ref="E135:E137" si="13">D135/2</f>
        <v>0</v>
      </c>
      <c r="F135" s="33">
        <v>0</v>
      </c>
      <c r="G135" s="33">
        <f t="shared" ref="G135:G137" si="14">E135-F135</f>
        <v>0</v>
      </c>
      <c r="H135" s="11">
        <v>0</v>
      </c>
    </row>
    <row r="136" spans="2:8" ht="17.5" x14ac:dyDescent="0.65">
      <c r="B136" s="30">
        <v>60301003</v>
      </c>
      <c r="C136" s="21" t="s">
        <v>141</v>
      </c>
      <c r="D136" s="12">
        <v>0</v>
      </c>
      <c r="E136" s="12">
        <f t="shared" si="13"/>
        <v>0</v>
      </c>
      <c r="F136" s="33">
        <v>0</v>
      </c>
      <c r="G136" s="33">
        <f t="shared" si="14"/>
        <v>0</v>
      </c>
      <c r="H136" s="11">
        <v>0</v>
      </c>
    </row>
    <row r="137" spans="2:8" ht="17.5" x14ac:dyDescent="0.65">
      <c r="B137" s="31">
        <v>60301004</v>
      </c>
      <c r="C137" s="21" t="s">
        <v>142</v>
      </c>
      <c r="D137" s="12">
        <v>0</v>
      </c>
      <c r="E137" s="12">
        <f t="shared" si="13"/>
        <v>0</v>
      </c>
      <c r="F137" s="33">
        <v>0</v>
      </c>
      <c r="G137" s="33">
        <f t="shared" si="14"/>
        <v>0</v>
      </c>
      <c r="H137" s="11">
        <v>0</v>
      </c>
    </row>
    <row r="138" spans="2:8" ht="17" x14ac:dyDescent="0.35">
      <c r="B138" s="28">
        <v>605</v>
      </c>
      <c r="C138" s="14" t="s">
        <v>13</v>
      </c>
      <c r="D138" s="24">
        <f>D139</f>
        <v>40000000000</v>
      </c>
      <c r="E138" s="24">
        <f t="shared" ref="E138:E143" si="15">D138/2</f>
        <v>20000000000</v>
      </c>
      <c r="F138" s="24">
        <f>F139</f>
        <v>15000000</v>
      </c>
      <c r="G138" s="24">
        <f>G139</f>
        <v>19985000000</v>
      </c>
      <c r="H138" s="24">
        <v>0</v>
      </c>
    </row>
    <row r="139" spans="2:8" ht="15.5" x14ac:dyDescent="0.35">
      <c r="B139" s="29">
        <v>605201</v>
      </c>
      <c r="C139" s="4" t="s">
        <v>14</v>
      </c>
      <c r="D139" s="8">
        <f>SUM(D140)</f>
        <v>40000000000</v>
      </c>
      <c r="E139" s="8">
        <f t="shared" si="15"/>
        <v>20000000000</v>
      </c>
      <c r="F139" s="8">
        <f>F140</f>
        <v>15000000</v>
      </c>
      <c r="G139" s="8">
        <f>G140</f>
        <v>19985000000</v>
      </c>
      <c r="H139" s="8">
        <v>0</v>
      </c>
    </row>
    <row r="140" spans="2:8" ht="17.5" x14ac:dyDescent="0.65">
      <c r="B140" s="30">
        <v>605201401</v>
      </c>
      <c r="C140" s="21" t="s">
        <v>143</v>
      </c>
      <c r="D140" s="12">
        <v>40000000000</v>
      </c>
      <c r="E140" s="12">
        <f t="shared" si="15"/>
        <v>20000000000</v>
      </c>
      <c r="F140" s="33">
        <v>15000000</v>
      </c>
      <c r="G140" s="33">
        <f>E140-F140</f>
        <v>19985000000</v>
      </c>
      <c r="H140" s="11">
        <v>0</v>
      </c>
    </row>
    <row r="141" spans="2:8" ht="17" x14ac:dyDescent="0.35">
      <c r="B141" s="28">
        <v>606</v>
      </c>
      <c r="C141" s="14" t="s">
        <v>144</v>
      </c>
      <c r="D141" s="7">
        <f>D142+D153</f>
        <v>220000000000</v>
      </c>
      <c r="E141" s="7">
        <f t="shared" si="15"/>
        <v>110000000000</v>
      </c>
      <c r="F141" s="24">
        <f>F142+F153</f>
        <v>44956683245</v>
      </c>
      <c r="G141" s="24">
        <f>G142+G153</f>
        <v>83080542200</v>
      </c>
      <c r="H141" s="24">
        <f>H142+H153</f>
        <v>18037225445</v>
      </c>
    </row>
    <row r="142" spans="2:8" ht="15.5" x14ac:dyDescent="0.35">
      <c r="B142" s="29">
        <v>60601</v>
      </c>
      <c r="C142" s="4" t="s">
        <v>145</v>
      </c>
      <c r="D142" s="8">
        <f>SUM(D143:D152)</f>
        <v>130000000000</v>
      </c>
      <c r="E142" s="8">
        <f t="shared" si="15"/>
        <v>65000000000</v>
      </c>
      <c r="F142" s="8">
        <f>SUM(F143:F152)</f>
        <v>37359179595</v>
      </c>
      <c r="G142" s="8">
        <f>SUM(G143:G152)</f>
        <v>43303625000</v>
      </c>
      <c r="H142" s="8">
        <f>SUM(H143:H152)</f>
        <v>15662804595</v>
      </c>
    </row>
    <row r="143" spans="2:8" ht="17.5" x14ac:dyDescent="0.65">
      <c r="B143" s="30">
        <v>60601001</v>
      </c>
      <c r="C143" s="19" t="s">
        <v>146</v>
      </c>
      <c r="D143" s="10">
        <v>10000000000</v>
      </c>
      <c r="E143" s="10">
        <f t="shared" si="15"/>
        <v>5000000000</v>
      </c>
      <c r="F143" s="33">
        <v>0</v>
      </c>
      <c r="G143" s="33">
        <f>E143-F143</f>
        <v>5000000000</v>
      </c>
      <c r="H143" s="11">
        <v>0</v>
      </c>
    </row>
    <row r="144" spans="2:8" ht="34" x14ac:dyDescent="1.85">
      <c r="B144" s="27" t="s">
        <v>15</v>
      </c>
      <c r="C144" s="302" t="s">
        <v>77</v>
      </c>
      <c r="D144" s="302"/>
      <c r="E144" s="302"/>
      <c r="F144" s="302"/>
      <c r="G144" s="301" t="s">
        <v>17</v>
      </c>
      <c r="H144" s="301"/>
    </row>
    <row r="145" spans="2:9" ht="34" x14ac:dyDescent="1.85">
      <c r="B145" s="20" t="s">
        <v>18</v>
      </c>
      <c r="C145" s="302" t="s">
        <v>19</v>
      </c>
      <c r="D145" s="302"/>
      <c r="E145" s="302"/>
      <c r="F145" s="302"/>
      <c r="G145" s="307" t="s">
        <v>313</v>
      </c>
      <c r="H145" s="307"/>
    </row>
    <row r="146" spans="2:9" ht="17.5" x14ac:dyDescent="0.65">
      <c r="B146" s="30">
        <v>60601002</v>
      </c>
      <c r="C146" s="19" t="s">
        <v>147</v>
      </c>
      <c r="D146" s="10">
        <v>5000000000</v>
      </c>
      <c r="E146" s="10">
        <f>D146/2</f>
        <v>2500000000</v>
      </c>
      <c r="F146" s="33">
        <v>196375000</v>
      </c>
      <c r="G146" s="33">
        <f>E146-F146</f>
        <v>2303625000</v>
      </c>
      <c r="H146" s="11">
        <v>0</v>
      </c>
    </row>
    <row r="147" spans="2:9" ht="17.5" x14ac:dyDescent="0.65">
      <c r="B147" s="30">
        <v>60601003</v>
      </c>
      <c r="C147" s="19" t="s">
        <v>148</v>
      </c>
      <c r="D147" s="10">
        <v>10000000000</v>
      </c>
      <c r="E147" s="10">
        <f>D147/2</f>
        <v>5000000000</v>
      </c>
      <c r="F147" s="33">
        <v>6890000000</v>
      </c>
      <c r="G147" s="33">
        <v>0</v>
      </c>
      <c r="H147" s="11">
        <f>F147-E147</f>
        <v>1890000000</v>
      </c>
      <c r="I147">
        <v>0</v>
      </c>
    </row>
    <row r="148" spans="2:9" ht="17.5" x14ac:dyDescent="0.65">
      <c r="B148" s="30">
        <v>60601004</v>
      </c>
      <c r="C148" s="19" t="s">
        <v>149</v>
      </c>
      <c r="D148" s="10">
        <v>15000000000</v>
      </c>
      <c r="E148" s="10">
        <f>D148/2</f>
        <v>7500000000</v>
      </c>
      <c r="F148" s="33">
        <v>0</v>
      </c>
      <c r="G148" s="33">
        <f>E148-F148</f>
        <v>7500000000</v>
      </c>
      <c r="H148" s="11">
        <v>0</v>
      </c>
    </row>
    <row r="149" spans="2:9" ht="17.5" x14ac:dyDescent="0.65">
      <c r="B149" s="30">
        <v>60601005</v>
      </c>
      <c r="C149" s="19" t="s">
        <v>150</v>
      </c>
      <c r="D149" s="10">
        <v>0</v>
      </c>
      <c r="E149" s="10">
        <f t="shared" ref="E149:E152" si="16">D149/2</f>
        <v>0</v>
      </c>
      <c r="F149" s="33">
        <v>0</v>
      </c>
      <c r="G149" s="33">
        <v>0</v>
      </c>
      <c r="H149" s="11">
        <v>0</v>
      </c>
    </row>
    <row r="150" spans="2:9" ht="17.5" x14ac:dyDescent="0.65">
      <c r="B150" s="30">
        <v>60601006</v>
      </c>
      <c r="C150" s="19" t="s">
        <v>151</v>
      </c>
      <c r="D150" s="10">
        <v>30000000000</v>
      </c>
      <c r="E150" s="10">
        <f t="shared" si="16"/>
        <v>15000000000</v>
      </c>
      <c r="F150" s="33">
        <v>28772804595</v>
      </c>
      <c r="G150" s="33">
        <v>0</v>
      </c>
      <c r="H150" s="11">
        <f>F150-E150</f>
        <v>13772804595</v>
      </c>
    </row>
    <row r="151" spans="2:9" ht="17.5" x14ac:dyDescent="0.65">
      <c r="B151" s="30">
        <v>60601007</v>
      </c>
      <c r="C151" s="19" t="s">
        <v>152</v>
      </c>
      <c r="D151" s="10">
        <v>50000000000</v>
      </c>
      <c r="E151" s="10">
        <f t="shared" si="16"/>
        <v>25000000000</v>
      </c>
      <c r="F151" s="33">
        <v>1500000000</v>
      </c>
      <c r="G151" s="33">
        <f>E151-F151</f>
        <v>23500000000</v>
      </c>
      <c r="H151" s="11">
        <v>0</v>
      </c>
    </row>
    <row r="152" spans="2:9" ht="17.5" x14ac:dyDescent="0.65">
      <c r="B152" s="30">
        <v>60601008</v>
      </c>
      <c r="C152" s="19" t="s">
        <v>153</v>
      </c>
      <c r="D152" s="10">
        <v>10000000000</v>
      </c>
      <c r="E152" s="10">
        <f t="shared" si="16"/>
        <v>5000000000</v>
      </c>
      <c r="F152" s="33">
        <v>0</v>
      </c>
      <c r="G152" s="33">
        <f>E152-F152</f>
        <v>5000000000</v>
      </c>
      <c r="H152" s="11">
        <v>0</v>
      </c>
    </row>
    <row r="153" spans="2:9" ht="15.5" x14ac:dyDescent="0.35">
      <c r="B153" s="29">
        <v>60602</v>
      </c>
      <c r="C153" s="4" t="s">
        <v>154</v>
      </c>
      <c r="D153" s="8">
        <f>SUM(D154:D157)</f>
        <v>90000000000</v>
      </c>
      <c r="E153" s="8">
        <f>D153/2</f>
        <v>45000000000</v>
      </c>
      <c r="F153" s="8">
        <f>SUM(F154:F157)</f>
        <v>7597503650</v>
      </c>
      <c r="G153" s="8">
        <f>SUM(G154:G157)</f>
        <v>39776917200</v>
      </c>
      <c r="H153" s="8">
        <f>SUM(H154:H157)</f>
        <v>2374420850</v>
      </c>
    </row>
    <row r="154" spans="2:9" ht="17.5" x14ac:dyDescent="0.65">
      <c r="B154" s="30">
        <v>60602001</v>
      </c>
      <c r="C154" s="19" t="s">
        <v>155</v>
      </c>
      <c r="D154" s="10">
        <v>30000000000</v>
      </c>
      <c r="E154" s="10">
        <f>D154/2</f>
        <v>15000000000</v>
      </c>
      <c r="F154" s="33">
        <v>5223082800</v>
      </c>
      <c r="G154" s="33">
        <f>E154-F154</f>
        <v>9776917200</v>
      </c>
      <c r="H154" s="11">
        <v>0</v>
      </c>
    </row>
    <row r="155" spans="2:9" ht="17.5" x14ac:dyDescent="0.65">
      <c r="B155" s="31">
        <v>60602002</v>
      </c>
      <c r="C155" s="19" t="s">
        <v>156</v>
      </c>
      <c r="D155" s="10">
        <v>10000000000</v>
      </c>
      <c r="E155" s="10">
        <f t="shared" ref="E155:E157" si="17">D155/2</f>
        <v>5000000000</v>
      </c>
      <c r="F155" s="33">
        <v>0</v>
      </c>
      <c r="G155" s="33">
        <f>E155-F155</f>
        <v>5000000000</v>
      </c>
      <c r="H155" s="11">
        <v>0</v>
      </c>
    </row>
    <row r="156" spans="2:9" ht="17.5" x14ac:dyDescent="0.65">
      <c r="B156" s="31">
        <v>60602003</v>
      </c>
      <c r="C156" s="19" t="s">
        <v>157</v>
      </c>
      <c r="D156" s="10">
        <v>0</v>
      </c>
      <c r="E156" s="10">
        <f t="shared" si="17"/>
        <v>0</v>
      </c>
      <c r="F156" s="33">
        <v>2374420850</v>
      </c>
      <c r="G156" s="33">
        <v>0</v>
      </c>
      <c r="H156" s="11">
        <f>F156-E156</f>
        <v>2374420850</v>
      </c>
    </row>
    <row r="157" spans="2:9" ht="17.5" x14ac:dyDescent="0.65">
      <c r="B157" s="31">
        <v>60602004</v>
      </c>
      <c r="C157" s="19" t="s">
        <v>158</v>
      </c>
      <c r="D157" s="10">
        <v>50000000000</v>
      </c>
      <c r="E157" s="10">
        <f t="shared" si="17"/>
        <v>25000000000</v>
      </c>
      <c r="F157" s="33">
        <v>0</v>
      </c>
      <c r="G157" s="33">
        <f>E157-F157</f>
        <v>25000000000</v>
      </c>
      <c r="H157" s="11">
        <v>0</v>
      </c>
    </row>
    <row r="158" spans="2:9" ht="15.5" x14ac:dyDescent="0.35">
      <c r="B158" s="303" t="s">
        <v>159</v>
      </c>
      <c r="C158" s="303"/>
      <c r="D158" s="23">
        <f>D131+D116+D81+D72+D36+D4</f>
        <v>2845000000000</v>
      </c>
      <c r="E158" s="23">
        <f>D158/2</f>
        <v>1422500000000</v>
      </c>
      <c r="F158" s="32">
        <f>F131+F116+F81+F72+F36+F4-3615464428</f>
        <v>1212202768119</v>
      </c>
      <c r="G158" s="32">
        <f>G131+G116+G81+G72+G36+G4</f>
        <v>772514997507</v>
      </c>
      <c r="H158" s="32">
        <f>H131+H116+H81+H72+H36+H4</f>
        <v>551192853337</v>
      </c>
    </row>
    <row r="159" spans="2:9" ht="34" x14ac:dyDescent="1.85">
      <c r="B159" s="27" t="s">
        <v>15</v>
      </c>
      <c r="C159" s="302" t="s">
        <v>77</v>
      </c>
      <c r="D159" s="302"/>
      <c r="E159" s="302"/>
      <c r="F159" s="302"/>
      <c r="G159" s="301" t="s">
        <v>17</v>
      </c>
      <c r="H159" s="301"/>
    </row>
    <row r="160" spans="2:9" ht="34" x14ac:dyDescent="1.85">
      <c r="B160" s="20" t="s">
        <v>18</v>
      </c>
      <c r="C160" s="302" t="s">
        <v>19</v>
      </c>
      <c r="D160" s="302"/>
      <c r="E160" s="302"/>
      <c r="F160" s="302"/>
      <c r="G160" s="307" t="s">
        <v>313</v>
      </c>
      <c r="H160" s="307"/>
    </row>
    <row r="161" spans="2:8" ht="17.5" x14ac:dyDescent="0.65">
      <c r="B161" s="15"/>
      <c r="C161" s="16"/>
      <c r="D161" s="17"/>
      <c r="E161" s="17"/>
      <c r="F161" s="17"/>
      <c r="G161" s="18"/>
      <c r="H161" s="18"/>
    </row>
    <row r="162" spans="2:8" ht="16" x14ac:dyDescent="0.5">
      <c r="B162" s="1"/>
      <c r="C162" s="1"/>
      <c r="D162" s="2"/>
      <c r="E162" s="2"/>
      <c r="F162" s="2"/>
      <c r="G162" s="89"/>
      <c r="H162" s="90"/>
    </row>
    <row r="163" spans="2:8" ht="16" x14ac:dyDescent="0.5">
      <c r="G163" s="91"/>
      <c r="H163" s="90"/>
    </row>
    <row r="164" spans="2:8" ht="16" x14ac:dyDescent="0.5">
      <c r="G164" s="91"/>
      <c r="H164" s="90"/>
    </row>
    <row r="165" spans="2:8" ht="16" x14ac:dyDescent="0.5">
      <c r="G165" s="91"/>
      <c r="H165" s="90"/>
    </row>
    <row r="166" spans="2:8" ht="16" x14ac:dyDescent="0.5">
      <c r="G166" s="91"/>
      <c r="H166" s="90"/>
    </row>
    <row r="167" spans="2:8" ht="16" x14ac:dyDescent="0.5">
      <c r="G167" s="91"/>
      <c r="H167" s="90"/>
    </row>
    <row r="168" spans="2:8" ht="16" x14ac:dyDescent="0.5">
      <c r="G168" s="91"/>
      <c r="H168" s="90"/>
    </row>
    <row r="169" spans="2:8" ht="16" x14ac:dyDescent="0.5">
      <c r="G169" s="91"/>
      <c r="H169" s="90"/>
    </row>
    <row r="170" spans="2:8" ht="16" x14ac:dyDescent="0.5">
      <c r="G170" s="91"/>
      <c r="H170" s="90"/>
    </row>
    <row r="171" spans="2:8" ht="16" x14ac:dyDescent="0.5">
      <c r="G171" s="91"/>
      <c r="H171" s="90"/>
    </row>
    <row r="172" spans="2:8" ht="16" x14ac:dyDescent="0.5">
      <c r="G172" s="91"/>
      <c r="H172" s="90"/>
    </row>
    <row r="173" spans="2:8" ht="16" x14ac:dyDescent="0.5">
      <c r="G173" s="91"/>
      <c r="H173" s="89"/>
    </row>
    <row r="174" spans="2:8" ht="16" x14ac:dyDescent="0.5">
      <c r="G174" s="91"/>
      <c r="H174" s="89"/>
    </row>
    <row r="175" spans="2:8" x14ac:dyDescent="0.35">
      <c r="G175" s="92"/>
      <c r="H175" s="92"/>
    </row>
  </sheetData>
  <mergeCells count="24">
    <mergeCell ref="C159:F159"/>
    <mergeCell ref="G159:H159"/>
    <mergeCell ref="C160:F160"/>
    <mergeCell ref="G160:H160"/>
    <mergeCell ref="G145:H145"/>
    <mergeCell ref="C96:F96"/>
    <mergeCell ref="E2:E3"/>
    <mergeCell ref="F2:F3"/>
    <mergeCell ref="G96:H96"/>
    <mergeCell ref="G97:H97"/>
    <mergeCell ref="G48:H48"/>
    <mergeCell ref="G49:H49"/>
    <mergeCell ref="H2:H3"/>
    <mergeCell ref="G2:G3"/>
    <mergeCell ref="B2:B3"/>
    <mergeCell ref="C2:C3"/>
    <mergeCell ref="D2:D3"/>
    <mergeCell ref="C48:F48"/>
    <mergeCell ref="C49:F49"/>
    <mergeCell ref="G144:H144"/>
    <mergeCell ref="C97:F97"/>
    <mergeCell ref="C144:F144"/>
    <mergeCell ref="C145:F145"/>
    <mergeCell ref="B158:C158"/>
  </mergeCells>
  <pageMargins left="0" right="0" top="0" bottom="0" header="0" footer="0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42"/>
  <sheetViews>
    <sheetView rightToLeft="1" zoomScale="80" zoomScaleNormal="80" workbookViewId="0">
      <selection activeCell="F212" sqref="F212"/>
    </sheetView>
  </sheetViews>
  <sheetFormatPr defaultColWidth="9" defaultRowHeight="14.5" x14ac:dyDescent="0.35"/>
  <cols>
    <col min="1" max="1" width="2.90625" customWidth="1"/>
    <col min="2" max="2" width="16.90625" customWidth="1"/>
    <col min="3" max="3" width="65.6328125" customWidth="1"/>
    <col min="4" max="4" width="22.6328125" customWidth="1"/>
    <col min="5" max="5" width="20.54296875" customWidth="1"/>
    <col min="6" max="6" width="16.7265625" customWidth="1"/>
    <col min="7" max="7" width="22.26953125" customWidth="1"/>
    <col min="8" max="8" width="25.453125" customWidth="1"/>
    <col min="10" max="10" width="13.90625" bestFit="1" customWidth="1"/>
  </cols>
  <sheetData>
    <row r="2" spans="2:8" ht="14.25" customHeight="1" x14ac:dyDescent="0.35">
      <c r="B2" s="304" t="s">
        <v>22</v>
      </c>
      <c r="C2" s="304" t="s">
        <v>23</v>
      </c>
      <c r="D2" s="305" t="s">
        <v>0</v>
      </c>
      <c r="E2" s="305" t="s">
        <v>160</v>
      </c>
      <c r="F2" s="305" t="s">
        <v>161</v>
      </c>
      <c r="G2" s="305" t="s">
        <v>314</v>
      </c>
      <c r="H2" s="305" t="s">
        <v>315</v>
      </c>
    </row>
    <row r="3" spans="2:8" ht="14.25" customHeight="1" x14ac:dyDescent="0.35">
      <c r="B3" s="304"/>
      <c r="C3" s="304"/>
      <c r="D3" s="306"/>
      <c r="E3" s="305"/>
      <c r="F3" s="305"/>
      <c r="G3" s="305"/>
      <c r="H3" s="306"/>
    </row>
    <row r="4" spans="2:8" ht="15.5" x14ac:dyDescent="0.35">
      <c r="B4" s="3">
        <v>100000</v>
      </c>
      <c r="C4" s="3" t="s">
        <v>328</v>
      </c>
      <c r="D4" s="6">
        <v>2454843000000</v>
      </c>
      <c r="E4" s="6">
        <f>D4/2</f>
        <v>1227421500000</v>
      </c>
      <c r="F4" s="6">
        <f>F5+F22+F150+F171+F204</f>
        <v>1008506502310</v>
      </c>
      <c r="G4" s="6">
        <f>G5+G22+G150+G171+G204</f>
        <v>41974760287</v>
      </c>
      <c r="H4" s="6">
        <f>H5+H22+H150+H171+H204</f>
        <v>49726842790</v>
      </c>
    </row>
    <row r="5" spans="2:8" ht="18.5" x14ac:dyDescent="0.35">
      <c r="B5" s="28">
        <v>110000</v>
      </c>
      <c r="C5" s="5" t="s">
        <v>316</v>
      </c>
      <c r="D5" s="7">
        <v>755788000000</v>
      </c>
      <c r="E5" s="7">
        <f t="shared" ref="E5:E63" si="0">D5/2</f>
        <v>377894000000</v>
      </c>
      <c r="F5" s="7">
        <f>F6+F12</f>
        <v>385646082503</v>
      </c>
      <c r="G5" s="7">
        <f t="shared" ref="G5:H5" si="1">G6+G12</f>
        <v>41974760287</v>
      </c>
      <c r="H5" s="7">
        <f t="shared" si="1"/>
        <v>49726842790</v>
      </c>
    </row>
    <row r="6" spans="2:8" ht="15.5" x14ac:dyDescent="0.35">
      <c r="B6" s="29">
        <v>110100</v>
      </c>
      <c r="C6" s="4" t="s">
        <v>329</v>
      </c>
      <c r="D6" s="8">
        <v>233952500000</v>
      </c>
      <c r="E6" s="8">
        <f>D6/2</f>
        <v>116976250000</v>
      </c>
      <c r="F6" s="8">
        <f>SUM(F7:F11)</f>
        <v>115134412668</v>
      </c>
      <c r="G6" s="8">
        <f>SUM(G7:G11)</f>
        <v>2608885287</v>
      </c>
      <c r="H6" s="8">
        <f>SUM(H7:H11)</f>
        <v>767047955</v>
      </c>
    </row>
    <row r="7" spans="2:8" ht="17.5" x14ac:dyDescent="0.65">
      <c r="B7" s="30">
        <v>110101</v>
      </c>
      <c r="C7" s="19" t="s">
        <v>330</v>
      </c>
      <c r="D7" s="11">
        <v>265000000</v>
      </c>
      <c r="E7" s="11">
        <f>D7/2</f>
        <v>132500000</v>
      </c>
      <c r="F7" s="33">
        <v>71178576</v>
      </c>
      <c r="G7" s="33">
        <f>E7-F7</f>
        <v>61321424</v>
      </c>
      <c r="H7" s="11">
        <v>0</v>
      </c>
    </row>
    <row r="8" spans="2:8" ht="17.5" x14ac:dyDescent="0.65">
      <c r="B8" s="30">
        <v>110102</v>
      </c>
      <c r="C8" s="19" t="s">
        <v>331</v>
      </c>
      <c r="D8" s="11">
        <v>4580000000</v>
      </c>
      <c r="E8" s="11">
        <f>D8/2</f>
        <v>2290000000</v>
      </c>
      <c r="F8" s="33">
        <v>3057047955</v>
      </c>
      <c r="G8" s="33">
        <v>0</v>
      </c>
      <c r="H8" s="11">
        <f>F8-E8</f>
        <v>767047955</v>
      </c>
    </row>
    <row r="9" spans="2:8" ht="17.5" x14ac:dyDescent="0.65">
      <c r="B9" s="30">
        <v>110103</v>
      </c>
      <c r="C9" s="19" t="s">
        <v>332</v>
      </c>
      <c r="D9" s="11">
        <v>226250000000</v>
      </c>
      <c r="E9" s="11">
        <f t="shared" si="0"/>
        <v>113125000000</v>
      </c>
      <c r="F9" s="33">
        <v>110899437901</v>
      </c>
      <c r="G9" s="33">
        <f t="shared" ref="G9:G17" si="2">E9-F9</f>
        <v>2225562099</v>
      </c>
      <c r="H9" s="11">
        <v>0</v>
      </c>
    </row>
    <row r="10" spans="2:8" ht="17.5" x14ac:dyDescent="0.65">
      <c r="B10" s="30">
        <v>110104</v>
      </c>
      <c r="C10" s="19" t="s">
        <v>333</v>
      </c>
      <c r="D10" s="11">
        <v>525000000</v>
      </c>
      <c r="E10" s="11">
        <f t="shared" si="0"/>
        <v>262500000</v>
      </c>
      <c r="F10" s="33">
        <v>0</v>
      </c>
      <c r="G10" s="33">
        <f t="shared" si="2"/>
        <v>262500000</v>
      </c>
      <c r="H10" s="11">
        <v>0</v>
      </c>
    </row>
    <row r="11" spans="2:8" ht="17.5" x14ac:dyDescent="0.65">
      <c r="B11" s="30">
        <v>110105</v>
      </c>
      <c r="C11" s="19" t="s">
        <v>334</v>
      </c>
      <c r="D11" s="11">
        <v>2332500000</v>
      </c>
      <c r="E11" s="11">
        <f t="shared" si="0"/>
        <v>1166250000</v>
      </c>
      <c r="F11" s="33">
        <v>1106748236</v>
      </c>
      <c r="G11" s="33">
        <f t="shared" si="2"/>
        <v>59501764</v>
      </c>
      <c r="H11" s="11">
        <v>0</v>
      </c>
    </row>
    <row r="12" spans="2:8" ht="17.5" x14ac:dyDescent="0.65">
      <c r="B12" s="96">
        <v>110200</v>
      </c>
      <c r="C12" s="97" t="s">
        <v>335</v>
      </c>
      <c r="D12" s="98">
        <v>521835500000</v>
      </c>
      <c r="E12" s="98">
        <f t="shared" si="0"/>
        <v>260917750000</v>
      </c>
      <c r="F12" s="99">
        <f>SUM(F13:F21)</f>
        <v>270511669835</v>
      </c>
      <c r="G12" s="99">
        <f>SUM(G13:G21)</f>
        <v>39365875000</v>
      </c>
      <c r="H12" s="98">
        <f>SUM(H13:H21)</f>
        <v>48959794835</v>
      </c>
    </row>
    <row r="13" spans="2:8" ht="17.5" x14ac:dyDescent="0.65">
      <c r="B13" s="30">
        <v>110201</v>
      </c>
      <c r="C13" s="19" t="s">
        <v>336</v>
      </c>
      <c r="D13" s="11">
        <v>2582500000</v>
      </c>
      <c r="E13" s="11">
        <f t="shared" si="0"/>
        <v>1291250000</v>
      </c>
      <c r="F13" s="33">
        <v>1629953473</v>
      </c>
      <c r="G13" s="33">
        <v>0</v>
      </c>
      <c r="H13" s="11">
        <f>F13-E13</f>
        <v>338703473</v>
      </c>
    </row>
    <row r="14" spans="2:8" ht="17.5" x14ac:dyDescent="0.65">
      <c r="B14" s="30">
        <v>110202</v>
      </c>
      <c r="C14" s="113" t="s">
        <v>338</v>
      </c>
      <c r="D14" s="11">
        <v>48446250000</v>
      </c>
      <c r="E14" s="11">
        <f t="shared" si="0"/>
        <v>24223125000</v>
      </c>
      <c r="F14" s="33">
        <v>45577408406</v>
      </c>
      <c r="G14" s="33">
        <v>0</v>
      </c>
      <c r="H14" s="11">
        <f>F14-E14</f>
        <v>21354283406</v>
      </c>
    </row>
    <row r="15" spans="2:8" ht="17.5" x14ac:dyDescent="0.65">
      <c r="B15" s="30">
        <v>110203</v>
      </c>
      <c r="C15" s="19" t="s">
        <v>337</v>
      </c>
      <c r="D15" s="11">
        <v>21078000000</v>
      </c>
      <c r="E15" s="11">
        <f t="shared" si="0"/>
        <v>10539000000</v>
      </c>
      <c r="F15" s="33">
        <v>12094263577</v>
      </c>
      <c r="G15" s="33">
        <v>0</v>
      </c>
      <c r="H15" s="11">
        <f>F15-E15</f>
        <v>1555263577</v>
      </c>
    </row>
    <row r="16" spans="2:8" ht="17.5" x14ac:dyDescent="0.65">
      <c r="B16" s="30">
        <v>110204</v>
      </c>
      <c r="C16" s="19" t="s">
        <v>339</v>
      </c>
      <c r="D16" s="11">
        <v>18500000000</v>
      </c>
      <c r="E16" s="11">
        <f t="shared" si="0"/>
        <v>9250000000</v>
      </c>
      <c r="F16" s="33">
        <v>0</v>
      </c>
      <c r="G16" s="33">
        <f t="shared" si="2"/>
        <v>9250000000</v>
      </c>
      <c r="H16" s="11">
        <v>0</v>
      </c>
    </row>
    <row r="17" spans="2:8" ht="17.5" x14ac:dyDescent="0.65">
      <c r="B17" s="30">
        <v>110205</v>
      </c>
      <c r="C17" s="19" t="s">
        <v>340</v>
      </c>
      <c r="D17" s="11">
        <v>483750000</v>
      </c>
      <c r="E17" s="11">
        <f t="shared" si="0"/>
        <v>241875000</v>
      </c>
      <c r="F17" s="33">
        <v>126000000</v>
      </c>
      <c r="G17" s="33">
        <f t="shared" si="2"/>
        <v>115875000</v>
      </c>
      <c r="H17" s="11">
        <v>0</v>
      </c>
    </row>
    <row r="18" spans="2:8" ht="17.5" x14ac:dyDescent="0.65">
      <c r="B18" s="100">
        <v>110206</v>
      </c>
      <c r="C18" s="101" t="s">
        <v>341</v>
      </c>
      <c r="D18" s="102">
        <v>270525000000</v>
      </c>
      <c r="E18" s="102">
        <f>D18/2</f>
        <v>135262500000</v>
      </c>
      <c r="F18" s="33">
        <v>160273505873</v>
      </c>
      <c r="G18" s="103">
        <v>0</v>
      </c>
      <c r="H18" s="103">
        <f>F18-E18</f>
        <v>25011005873</v>
      </c>
    </row>
    <row r="19" spans="2:8" ht="17.5" x14ac:dyDescent="0.65">
      <c r="B19" s="100">
        <v>110207</v>
      </c>
      <c r="C19" s="104" t="s">
        <v>342</v>
      </c>
      <c r="D19" s="102">
        <v>100220000000</v>
      </c>
      <c r="E19" s="102">
        <f>D19/2</f>
        <v>50110000000</v>
      </c>
      <c r="F19" s="33">
        <v>50810538506</v>
      </c>
      <c r="G19" s="102">
        <v>0</v>
      </c>
      <c r="H19" s="102">
        <f>F19-E19</f>
        <v>700538506</v>
      </c>
    </row>
    <row r="20" spans="2:8" ht="17.5" x14ac:dyDescent="0.65">
      <c r="B20" s="30">
        <v>110208</v>
      </c>
      <c r="C20" s="19" t="s">
        <v>343</v>
      </c>
      <c r="D20" s="11">
        <v>60000000000</v>
      </c>
      <c r="E20" s="11">
        <f t="shared" si="0"/>
        <v>30000000000</v>
      </c>
      <c r="F20" s="33">
        <v>0</v>
      </c>
      <c r="G20" s="33">
        <f>E20-F20</f>
        <v>30000000000</v>
      </c>
      <c r="H20" s="11">
        <v>0</v>
      </c>
    </row>
    <row r="21" spans="2:8" ht="17.5" x14ac:dyDescent="0.65">
      <c r="B21" s="30">
        <v>110290</v>
      </c>
      <c r="C21" s="19" t="s">
        <v>189</v>
      </c>
      <c r="D21" s="11">
        <v>0</v>
      </c>
      <c r="E21" s="11">
        <f t="shared" si="0"/>
        <v>0</v>
      </c>
      <c r="F21" s="33">
        <v>0</v>
      </c>
      <c r="G21" s="33">
        <f>E21-F21</f>
        <v>0</v>
      </c>
      <c r="H21" s="11">
        <v>0</v>
      </c>
    </row>
    <row r="22" spans="2:8" ht="15.5" x14ac:dyDescent="0.35">
      <c r="B22" s="29">
        <v>120100</v>
      </c>
      <c r="C22" s="4" t="s">
        <v>344</v>
      </c>
      <c r="D22" s="25">
        <v>849655000000</v>
      </c>
      <c r="E22" s="25">
        <f t="shared" si="0"/>
        <v>424827500000</v>
      </c>
      <c r="F22" s="25">
        <f>F23+F26+F45+F56+F65+F69+F74+F77+F83+F88+F98+F112+F122+F125+F131</f>
        <v>338570428664</v>
      </c>
      <c r="G22" s="25">
        <v>0</v>
      </c>
      <c r="H22" s="25">
        <f>SUM(H23:H26)</f>
        <v>0</v>
      </c>
    </row>
    <row r="23" spans="2:8" ht="17.5" x14ac:dyDescent="0.65">
      <c r="B23" s="105">
        <v>120100</v>
      </c>
      <c r="C23" s="106" t="s">
        <v>345</v>
      </c>
      <c r="D23" s="107">
        <v>375000000</v>
      </c>
      <c r="E23" s="107">
        <f t="shared" si="0"/>
        <v>187500000</v>
      </c>
      <c r="F23" s="108">
        <f>SUM(F24:F25)</f>
        <v>126298584</v>
      </c>
      <c r="G23" s="108">
        <f>SUM(G24:G25)</f>
        <v>61201416</v>
      </c>
      <c r="H23" s="107">
        <f>SUM(H24:H25)</f>
        <v>0</v>
      </c>
    </row>
    <row r="24" spans="2:8" ht="17.5" x14ac:dyDescent="0.65">
      <c r="B24" s="30">
        <v>120101</v>
      </c>
      <c r="C24" s="19" t="s">
        <v>346</v>
      </c>
      <c r="D24" s="11">
        <v>375000000</v>
      </c>
      <c r="E24" s="11">
        <f t="shared" si="0"/>
        <v>187500000</v>
      </c>
      <c r="F24" s="33">
        <v>126298584</v>
      </c>
      <c r="G24" s="33">
        <f>E24-F24</f>
        <v>61201416</v>
      </c>
      <c r="H24" s="11">
        <v>0</v>
      </c>
    </row>
    <row r="25" spans="2:8" ht="17.5" x14ac:dyDescent="0.65">
      <c r="B25" s="30">
        <v>120102</v>
      </c>
      <c r="C25" s="19" t="s">
        <v>347</v>
      </c>
      <c r="D25" s="11">
        <v>0</v>
      </c>
      <c r="E25" s="11">
        <f t="shared" si="0"/>
        <v>0</v>
      </c>
      <c r="F25" s="33">
        <v>0</v>
      </c>
      <c r="G25" s="33">
        <f>E25-F25</f>
        <v>0</v>
      </c>
      <c r="H25" s="11">
        <v>0</v>
      </c>
    </row>
    <row r="26" spans="2:8" ht="17.5" x14ac:dyDescent="0.65">
      <c r="B26" s="105">
        <v>120200</v>
      </c>
      <c r="C26" s="106" t="s">
        <v>348</v>
      </c>
      <c r="D26" s="107">
        <v>726400000000</v>
      </c>
      <c r="E26" s="107">
        <f t="shared" si="0"/>
        <v>363200000000</v>
      </c>
      <c r="F26" s="108">
        <f>SUM(F27:F44)</f>
        <v>286381793852</v>
      </c>
      <c r="G26" s="108">
        <f>SUM(G27:G44)</f>
        <v>76818206148</v>
      </c>
      <c r="H26" s="107">
        <f>SUM(H27:H44)</f>
        <v>0</v>
      </c>
    </row>
    <row r="27" spans="2:8" ht="17.5" x14ac:dyDescent="0.65">
      <c r="B27" s="100">
        <v>120201</v>
      </c>
      <c r="C27" s="104" t="s">
        <v>349</v>
      </c>
      <c r="D27" s="102">
        <v>3000000000</v>
      </c>
      <c r="E27" s="102">
        <f t="shared" si="0"/>
        <v>1500000000</v>
      </c>
      <c r="F27" s="33">
        <v>0</v>
      </c>
      <c r="G27" s="103">
        <f>E27-F27</f>
        <v>1500000000</v>
      </c>
      <c r="H27" s="102">
        <v>0</v>
      </c>
    </row>
    <row r="28" spans="2:8" ht="17.5" x14ac:dyDescent="0.65">
      <c r="B28" s="30">
        <v>120202</v>
      </c>
      <c r="C28" s="19" t="s">
        <v>350</v>
      </c>
      <c r="D28" s="11">
        <v>0</v>
      </c>
      <c r="E28" s="11">
        <f t="shared" si="0"/>
        <v>0</v>
      </c>
      <c r="F28" s="33">
        <v>0</v>
      </c>
      <c r="G28" s="103">
        <f t="shared" ref="G28:G44" si="3">E28-F28</f>
        <v>0</v>
      </c>
      <c r="H28" s="11">
        <v>0</v>
      </c>
    </row>
    <row r="29" spans="2:8" ht="18.5" x14ac:dyDescent="0.65">
      <c r="B29" s="100">
        <v>120203</v>
      </c>
      <c r="C29" s="109" t="s">
        <v>351</v>
      </c>
      <c r="D29" s="102">
        <v>0</v>
      </c>
      <c r="E29" s="102">
        <f t="shared" si="0"/>
        <v>0</v>
      </c>
      <c r="F29" s="33">
        <v>0</v>
      </c>
      <c r="G29" s="103">
        <f t="shared" si="3"/>
        <v>0</v>
      </c>
      <c r="H29" s="103">
        <f>H30+H33</f>
        <v>0</v>
      </c>
    </row>
    <row r="30" spans="2:8" ht="17.5" x14ac:dyDescent="0.65">
      <c r="B30" s="100">
        <v>120204</v>
      </c>
      <c r="C30" s="104" t="s">
        <v>352</v>
      </c>
      <c r="D30" s="102">
        <v>0</v>
      </c>
      <c r="E30" s="102">
        <f t="shared" si="0"/>
        <v>0</v>
      </c>
      <c r="F30" s="33">
        <v>0</v>
      </c>
      <c r="G30" s="103">
        <f t="shared" si="3"/>
        <v>0</v>
      </c>
      <c r="H30" s="103">
        <f>SUM(H31:H32)</f>
        <v>0</v>
      </c>
    </row>
    <row r="31" spans="2:8" ht="17.5" x14ac:dyDescent="0.65">
      <c r="B31" s="31">
        <v>120205</v>
      </c>
      <c r="C31" s="21" t="s">
        <v>353</v>
      </c>
      <c r="D31" s="13">
        <v>21100000000</v>
      </c>
      <c r="E31" s="13">
        <f t="shared" si="0"/>
        <v>10550000000</v>
      </c>
      <c r="F31" s="33">
        <v>7608898480</v>
      </c>
      <c r="G31" s="103">
        <f t="shared" si="3"/>
        <v>2941101520</v>
      </c>
      <c r="H31" s="13">
        <v>0</v>
      </c>
    </row>
    <row r="32" spans="2:8" ht="17.5" x14ac:dyDescent="0.65">
      <c r="B32" s="31">
        <v>120206</v>
      </c>
      <c r="C32" s="21" t="s">
        <v>354</v>
      </c>
      <c r="D32" s="13">
        <v>20000000000</v>
      </c>
      <c r="E32" s="13">
        <f t="shared" si="0"/>
        <v>10000000000</v>
      </c>
      <c r="F32" s="33">
        <v>8098107254</v>
      </c>
      <c r="G32" s="103">
        <f t="shared" si="3"/>
        <v>1901892746</v>
      </c>
      <c r="H32" s="13">
        <v>0</v>
      </c>
    </row>
    <row r="33" spans="2:9" ht="17.5" x14ac:dyDescent="0.65">
      <c r="B33" s="100">
        <v>120207</v>
      </c>
      <c r="C33" s="104" t="s">
        <v>355</v>
      </c>
      <c r="D33" s="102">
        <v>350000000000</v>
      </c>
      <c r="E33" s="102">
        <f t="shared" si="0"/>
        <v>175000000000</v>
      </c>
      <c r="F33" s="33">
        <v>163186903843</v>
      </c>
      <c r="G33" s="103">
        <f t="shared" si="3"/>
        <v>11813096157</v>
      </c>
      <c r="H33" s="103">
        <v>0</v>
      </c>
    </row>
    <row r="34" spans="2:9" ht="17.5" x14ac:dyDescent="0.65">
      <c r="B34" s="31">
        <v>120208</v>
      </c>
      <c r="C34" s="21" t="s">
        <v>356</v>
      </c>
      <c r="D34" s="13">
        <v>20000000000</v>
      </c>
      <c r="E34" s="13">
        <f t="shared" si="0"/>
        <v>10000000000</v>
      </c>
      <c r="F34" s="33">
        <v>1071950000</v>
      </c>
      <c r="G34" s="103">
        <f t="shared" si="3"/>
        <v>8928050000</v>
      </c>
      <c r="H34" s="13">
        <v>0</v>
      </c>
    </row>
    <row r="35" spans="2:9" ht="17.5" x14ac:dyDescent="0.65">
      <c r="B35" s="31">
        <v>120209</v>
      </c>
      <c r="C35" s="21" t="s">
        <v>357</v>
      </c>
      <c r="D35" s="13">
        <v>240000000000</v>
      </c>
      <c r="E35" s="13">
        <f t="shared" si="0"/>
        <v>120000000000</v>
      </c>
      <c r="F35" s="33">
        <v>105300386936</v>
      </c>
      <c r="G35" s="103">
        <f t="shared" si="3"/>
        <v>14699613064</v>
      </c>
      <c r="H35" s="13">
        <v>0</v>
      </c>
    </row>
    <row r="36" spans="2:9" ht="17.5" x14ac:dyDescent="0.65">
      <c r="B36" s="110">
        <v>120210</v>
      </c>
      <c r="C36" s="21" t="s">
        <v>358</v>
      </c>
      <c r="D36" s="111">
        <v>40000000000</v>
      </c>
      <c r="E36" s="111">
        <f t="shared" si="0"/>
        <v>20000000000</v>
      </c>
      <c r="F36" s="33">
        <v>0</v>
      </c>
      <c r="G36" s="103">
        <f t="shared" si="3"/>
        <v>20000000000</v>
      </c>
      <c r="H36" s="111">
        <v>0</v>
      </c>
    </row>
    <row r="37" spans="2:9" ht="18.5" x14ac:dyDescent="0.65">
      <c r="B37" s="100">
        <v>120211</v>
      </c>
      <c r="C37" s="109" t="s">
        <v>318</v>
      </c>
      <c r="D37" s="102">
        <v>1000000000</v>
      </c>
      <c r="E37" s="102">
        <f>D37/2</f>
        <v>500000000</v>
      </c>
      <c r="F37" s="33">
        <v>0</v>
      </c>
      <c r="G37" s="103">
        <f t="shared" si="3"/>
        <v>500000000</v>
      </c>
      <c r="H37" s="103">
        <f>H38+H44+H49</f>
        <v>0</v>
      </c>
    </row>
    <row r="38" spans="2:9" ht="17.5" x14ac:dyDescent="0.65">
      <c r="B38" s="100">
        <v>120212</v>
      </c>
      <c r="C38" s="104" t="s">
        <v>359</v>
      </c>
      <c r="D38" s="102">
        <v>300000000</v>
      </c>
      <c r="E38" s="102">
        <f t="shared" si="0"/>
        <v>150000000</v>
      </c>
      <c r="F38" s="33">
        <v>0</v>
      </c>
      <c r="G38" s="103">
        <f t="shared" si="3"/>
        <v>150000000</v>
      </c>
      <c r="H38" s="102">
        <f>SUM(H39:H43)</f>
        <v>0</v>
      </c>
    </row>
    <row r="39" spans="2:9" ht="17.5" x14ac:dyDescent="0.65">
      <c r="B39" s="30">
        <v>120213</v>
      </c>
      <c r="C39" s="19" t="s">
        <v>360</v>
      </c>
      <c r="D39" s="11">
        <v>0</v>
      </c>
      <c r="E39" s="11">
        <f t="shared" si="0"/>
        <v>0</v>
      </c>
      <c r="F39" s="33">
        <v>0</v>
      </c>
      <c r="G39" s="103">
        <f t="shared" si="3"/>
        <v>0</v>
      </c>
      <c r="H39" s="11">
        <v>0</v>
      </c>
    </row>
    <row r="40" spans="2:9" ht="17.5" x14ac:dyDescent="0.65">
      <c r="B40" s="30">
        <v>120214</v>
      </c>
      <c r="C40" s="19" t="s">
        <v>361</v>
      </c>
      <c r="D40" s="11">
        <v>25000000000</v>
      </c>
      <c r="E40" s="11">
        <f t="shared" si="0"/>
        <v>12500000000</v>
      </c>
      <c r="F40" s="33">
        <v>56000000</v>
      </c>
      <c r="G40" s="103">
        <f t="shared" si="3"/>
        <v>12444000000</v>
      </c>
      <c r="H40" s="11">
        <v>0</v>
      </c>
      <c r="I40" s="92"/>
    </row>
    <row r="41" spans="2:9" ht="17.5" x14ac:dyDescent="0.65">
      <c r="B41" s="30">
        <v>120215</v>
      </c>
      <c r="C41" s="19" t="s">
        <v>362</v>
      </c>
      <c r="D41" s="11">
        <v>4000000000</v>
      </c>
      <c r="E41" s="11">
        <f t="shared" si="0"/>
        <v>2000000000</v>
      </c>
      <c r="F41" s="33">
        <v>464000000</v>
      </c>
      <c r="G41" s="103">
        <f t="shared" si="3"/>
        <v>1536000000</v>
      </c>
      <c r="H41" s="11">
        <v>0</v>
      </c>
    </row>
    <row r="42" spans="2:9" ht="17.5" x14ac:dyDescent="0.65">
      <c r="B42" s="30"/>
      <c r="C42" s="19"/>
      <c r="D42" s="11"/>
      <c r="E42" s="11">
        <f>D42/2</f>
        <v>0</v>
      </c>
      <c r="F42" s="33">
        <v>0</v>
      </c>
      <c r="G42" s="103">
        <f t="shared" si="3"/>
        <v>0</v>
      </c>
      <c r="H42" s="11">
        <v>0</v>
      </c>
    </row>
    <row r="43" spans="2:9" ht="17.5" x14ac:dyDescent="0.65">
      <c r="B43" s="31">
        <v>120216</v>
      </c>
      <c r="C43" s="21" t="s">
        <v>363</v>
      </c>
      <c r="D43" s="13">
        <v>0</v>
      </c>
      <c r="E43" s="13">
        <f>D43/2</f>
        <v>0</v>
      </c>
      <c r="F43" s="33">
        <v>0</v>
      </c>
      <c r="G43" s="103">
        <f t="shared" si="3"/>
        <v>0</v>
      </c>
      <c r="H43" s="13">
        <v>0</v>
      </c>
    </row>
    <row r="44" spans="2:9" ht="17.5" x14ac:dyDescent="0.65">
      <c r="B44" s="100">
        <v>120290</v>
      </c>
      <c r="C44" s="104" t="s">
        <v>189</v>
      </c>
      <c r="D44" s="102">
        <v>2000000000</v>
      </c>
      <c r="E44" s="102">
        <f>D44/2</f>
        <v>1000000000</v>
      </c>
      <c r="F44" s="33">
        <v>595547339</v>
      </c>
      <c r="G44" s="103">
        <f t="shared" si="3"/>
        <v>404452661</v>
      </c>
      <c r="H44" s="102">
        <v>0</v>
      </c>
    </row>
    <row r="45" spans="2:9" ht="17.5" x14ac:dyDescent="0.65">
      <c r="B45" s="105">
        <v>120300</v>
      </c>
      <c r="C45" s="106" t="s">
        <v>323</v>
      </c>
      <c r="D45" s="107">
        <v>1700000000</v>
      </c>
      <c r="E45" s="107">
        <f>D45/2</f>
        <v>850000000</v>
      </c>
      <c r="F45" s="108">
        <f>SUM(F49:F55:F46)</f>
        <v>561795825</v>
      </c>
      <c r="G45" s="108">
        <f>SUM(G49:G55:G46)</f>
        <v>430274175</v>
      </c>
      <c r="H45" s="108">
        <f>SUM(H49:H55:H46)</f>
        <v>142070000</v>
      </c>
    </row>
    <row r="46" spans="2:9" ht="17.5" x14ac:dyDescent="0.65">
      <c r="B46" s="31">
        <v>120301</v>
      </c>
      <c r="C46" s="21" t="s">
        <v>364</v>
      </c>
      <c r="D46" s="13">
        <v>300000000</v>
      </c>
      <c r="E46" s="13">
        <f>D46/2</f>
        <v>150000000</v>
      </c>
      <c r="F46" s="33">
        <v>0</v>
      </c>
      <c r="G46" s="33">
        <f>E46-F46</f>
        <v>150000000</v>
      </c>
      <c r="H46" s="13">
        <v>0</v>
      </c>
    </row>
    <row r="47" spans="2:9" ht="34" x14ac:dyDescent="1.85">
      <c r="B47" s="20" t="s">
        <v>15</v>
      </c>
      <c r="C47" s="302" t="s">
        <v>77</v>
      </c>
      <c r="D47" s="302"/>
      <c r="E47" s="302"/>
      <c r="F47" s="302"/>
      <c r="G47" s="301" t="s">
        <v>17</v>
      </c>
      <c r="H47" s="301"/>
    </row>
    <row r="48" spans="2:9" ht="34.5" customHeight="1" x14ac:dyDescent="1.85">
      <c r="B48" s="20" t="s">
        <v>18</v>
      </c>
      <c r="C48" s="302" t="s">
        <v>19</v>
      </c>
      <c r="D48" s="302"/>
      <c r="E48" s="302"/>
      <c r="F48" s="302"/>
      <c r="G48" s="308" t="s">
        <v>313</v>
      </c>
      <c r="H48" s="308"/>
    </row>
    <row r="49" spans="2:9" ht="17.5" x14ac:dyDescent="0.65">
      <c r="B49" s="100">
        <v>120302</v>
      </c>
      <c r="C49" s="104" t="s">
        <v>365</v>
      </c>
      <c r="D49" s="102">
        <v>0</v>
      </c>
      <c r="E49" s="102">
        <f t="shared" si="0"/>
        <v>0</v>
      </c>
      <c r="F49" s="33">
        <v>0</v>
      </c>
      <c r="G49" s="102">
        <f>E49-F49</f>
        <v>0</v>
      </c>
      <c r="H49" s="102">
        <v>0</v>
      </c>
    </row>
    <row r="50" spans="2:9" ht="17.5" x14ac:dyDescent="0.65">
      <c r="B50" s="31">
        <v>120303</v>
      </c>
      <c r="C50" s="21" t="s">
        <v>366</v>
      </c>
      <c r="D50" s="13">
        <v>0</v>
      </c>
      <c r="E50" s="13">
        <f t="shared" si="0"/>
        <v>0</v>
      </c>
      <c r="F50" s="33">
        <v>0</v>
      </c>
      <c r="G50" s="102">
        <f t="shared" ref="G50:G54" si="4">E50-F50</f>
        <v>0</v>
      </c>
      <c r="H50" s="13">
        <v>0</v>
      </c>
    </row>
    <row r="51" spans="2:9" ht="17.5" x14ac:dyDescent="0.65">
      <c r="B51" s="31">
        <v>120304</v>
      </c>
      <c r="C51" s="21" t="s">
        <v>367</v>
      </c>
      <c r="D51" s="13">
        <v>700000000</v>
      </c>
      <c r="E51" s="13">
        <f t="shared" si="0"/>
        <v>350000000</v>
      </c>
      <c r="F51" s="33">
        <v>155673825</v>
      </c>
      <c r="G51" s="102">
        <f t="shared" si="4"/>
        <v>194326175</v>
      </c>
      <c r="H51" s="13">
        <v>0</v>
      </c>
    </row>
    <row r="52" spans="2:9" ht="17.5" x14ac:dyDescent="0.65">
      <c r="B52" s="31">
        <v>120305</v>
      </c>
      <c r="C52" s="21" t="s">
        <v>368</v>
      </c>
      <c r="D52" s="13">
        <v>0</v>
      </c>
      <c r="E52" s="13">
        <f t="shared" si="0"/>
        <v>0</v>
      </c>
      <c r="F52" s="33">
        <v>0</v>
      </c>
      <c r="G52" s="102">
        <f t="shared" si="4"/>
        <v>0</v>
      </c>
      <c r="H52" s="13">
        <v>0</v>
      </c>
    </row>
    <row r="53" spans="2:9" ht="18.5" x14ac:dyDescent="0.65">
      <c r="B53" s="100">
        <v>120306</v>
      </c>
      <c r="C53" s="109" t="s">
        <v>369</v>
      </c>
      <c r="D53" s="102">
        <v>500000000</v>
      </c>
      <c r="E53" s="102">
        <f t="shared" si="0"/>
        <v>250000000</v>
      </c>
      <c r="F53" s="33">
        <v>164052000</v>
      </c>
      <c r="G53" s="102">
        <f t="shared" si="4"/>
        <v>85948000</v>
      </c>
      <c r="H53" s="103">
        <v>0</v>
      </c>
    </row>
    <row r="54" spans="2:9" s="127" customFormat="1" ht="15.5" x14ac:dyDescent="0.6">
      <c r="B54" s="144">
        <v>120307</v>
      </c>
      <c r="C54" s="145" t="s">
        <v>370</v>
      </c>
      <c r="D54" s="146">
        <v>0</v>
      </c>
      <c r="E54" s="146">
        <f t="shared" si="0"/>
        <v>0</v>
      </c>
      <c r="F54" s="152">
        <v>0</v>
      </c>
      <c r="G54" s="146">
        <f t="shared" si="4"/>
        <v>0</v>
      </c>
      <c r="H54" s="147">
        <v>0</v>
      </c>
    </row>
    <row r="55" spans="2:9" ht="17.5" x14ac:dyDescent="0.65">
      <c r="B55" s="31">
        <v>120308</v>
      </c>
      <c r="C55" s="21" t="s">
        <v>371</v>
      </c>
      <c r="D55" s="13">
        <v>200000000</v>
      </c>
      <c r="E55" s="13">
        <f t="shared" si="0"/>
        <v>100000000</v>
      </c>
      <c r="F55" s="33">
        <v>242070000</v>
      </c>
      <c r="G55" s="33">
        <v>0</v>
      </c>
      <c r="H55" s="13">
        <f>F55-E55</f>
        <v>142070000</v>
      </c>
    </row>
    <row r="56" spans="2:9" ht="15.5" x14ac:dyDescent="0.35">
      <c r="B56" s="28">
        <v>120400</v>
      </c>
      <c r="C56" s="114" t="s">
        <v>372</v>
      </c>
      <c r="D56" s="7">
        <v>8100000000</v>
      </c>
      <c r="E56" s="7">
        <f t="shared" si="0"/>
        <v>4050000000</v>
      </c>
      <c r="F56" s="24">
        <f>SUM(F57:F64)</f>
        <v>4521631113</v>
      </c>
      <c r="G56" s="24">
        <f>SUM(G57:G64)</f>
        <v>1167700000</v>
      </c>
      <c r="H56" s="7">
        <f>SUM(H57:H64)</f>
        <v>1639331113</v>
      </c>
    </row>
    <row r="57" spans="2:9" ht="17.5" x14ac:dyDescent="0.65">
      <c r="B57" s="31">
        <v>120401</v>
      </c>
      <c r="C57" s="21" t="s">
        <v>373</v>
      </c>
      <c r="D57" s="12">
        <v>5000000000</v>
      </c>
      <c r="E57" s="12">
        <f t="shared" si="0"/>
        <v>2500000000</v>
      </c>
      <c r="F57" s="33">
        <v>4089418468</v>
      </c>
      <c r="G57" s="33">
        <v>0</v>
      </c>
      <c r="H57" s="13">
        <f>F57-E57</f>
        <v>1589418468</v>
      </c>
    </row>
    <row r="58" spans="2:9" ht="17.5" x14ac:dyDescent="0.65">
      <c r="B58" s="31">
        <v>120401</v>
      </c>
      <c r="C58" s="21" t="s">
        <v>374</v>
      </c>
      <c r="D58" s="12">
        <v>500000000</v>
      </c>
      <c r="E58" s="12">
        <f t="shared" si="0"/>
        <v>250000000</v>
      </c>
      <c r="F58" s="33">
        <v>0</v>
      </c>
      <c r="G58" s="33">
        <f>E58-F58</f>
        <v>250000000</v>
      </c>
      <c r="H58" s="13">
        <v>0</v>
      </c>
      <c r="I58" s="92"/>
    </row>
    <row r="59" spans="2:9" ht="18.5" x14ac:dyDescent="0.65">
      <c r="B59" s="100">
        <v>120403</v>
      </c>
      <c r="C59" s="109" t="s">
        <v>375</v>
      </c>
      <c r="D59" s="102">
        <v>1500000000</v>
      </c>
      <c r="E59" s="102">
        <f t="shared" si="0"/>
        <v>750000000</v>
      </c>
      <c r="F59" s="33">
        <v>0</v>
      </c>
      <c r="G59" s="33">
        <f>E59-F59</f>
        <v>750000000</v>
      </c>
      <c r="H59" s="102">
        <v>0</v>
      </c>
    </row>
    <row r="60" spans="2:9" ht="17.5" x14ac:dyDescent="0.65">
      <c r="B60" s="100">
        <v>120404</v>
      </c>
      <c r="C60" s="104" t="s">
        <v>376</v>
      </c>
      <c r="D60" s="102">
        <v>500000000</v>
      </c>
      <c r="E60" s="102">
        <f t="shared" si="0"/>
        <v>250000000</v>
      </c>
      <c r="F60" s="33">
        <v>299912645</v>
      </c>
      <c r="G60" s="103">
        <v>0</v>
      </c>
      <c r="H60" s="102">
        <f>F60-E60</f>
        <v>49912645</v>
      </c>
    </row>
    <row r="61" spans="2:9" ht="17.5" x14ac:dyDescent="0.65">
      <c r="B61" s="31">
        <v>120405</v>
      </c>
      <c r="C61" s="21" t="s">
        <v>377</v>
      </c>
      <c r="D61" s="12">
        <v>500000000</v>
      </c>
      <c r="E61" s="12">
        <f t="shared" si="0"/>
        <v>250000000</v>
      </c>
      <c r="F61" s="33">
        <v>132300000</v>
      </c>
      <c r="G61" s="33">
        <f>E61-F61</f>
        <v>117700000</v>
      </c>
      <c r="H61" s="13">
        <v>0</v>
      </c>
    </row>
    <row r="62" spans="2:9" ht="17.5" x14ac:dyDescent="0.65">
      <c r="B62" s="100">
        <v>120406</v>
      </c>
      <c r="C62" s="104" t="s">
        <v>378</v>
      </c>
      <c r="D62" s="102">
        <v>100000000</v>
      </c>
      <c r="E62" s="102">
        <f t="shared" si="0"/>
        <v>50000000</v>
      </c>
      <c r="F62" s="33">
        <v>0</v>
      </c>
      <c r="G62" s="33">
        <f t="shared" ref="G62:G64" si="5">E62-F62</f>
        <v>50000000</v>
      </c>
      <c r="H62" s="102">
        <v>0</v>
      </c>
    </row>
    <row r="63" spans="2:9" s="127" customFormat="1" ht="15.5" x14ac:dyDescent="0.6">
      <c r="B63" s="126">
        <v>120407</v>
      </c>
      <c r="C63" s="116" t="s">
        <v>379</v>
      </c>
      <c r="D63" s="149">
        <v>0</v>
      </c>
      <c r="E63" s="149">
        <f t="shared" si="0"/>
        <v>0</v>
      </c>
      <c r="F63" s="152">
        <v>0</v>
      </c>
      <c r="G63" s="152">
        <f t="shared" si="5"/>
        <v>0</v>
      </c>
      <c r="H63" s="153">
        <v>0</v>
      </c>
    </row>
    <row r="64" spans="2:9" s="127" customFormat="1" ht="15.5" x14ac:dyDescent="0.6">
      <c r="B64" s="126">
        <v>120408</v>
      </c>
      <c r="C64" s="116" t="s">
        <v>380</v>
      </c>
      <c r="D64" s="149">
        <v>0</v>
      </c>
      <c r="E64" s="149">
        <f t="shared" ref="E64:E82" si="6">D64/2</f>
        <v>0</v>
      </c>
      <c r="F64" s="152">
        <v>0</v>
      </c>
      <c r="G64" s="152">
        <f t="shared" si="5"/>
        <v>0</v>
      </c>
      <c r="H64" s="153">
        <v>0</v>
      </c>
    </row>
    <row r="65" spans="2:8" ht="15.5" x14ac:dyDescent="0.35">
      <c r="B65" s="28">
        <v>120500</v>
      </c>
      <c r="C65" s="114" t="s">
        <v>381</v>
      </c>
      <c r="D65" s="7">
        <v>4800000000</v>
      </c>
      <c r="E65" s="7">
        <f t="shared" si="6"/>
        <v>2400000000</v>
      </c>
      <c r="F65" s="24">
        <f>SUM(F66:F68)</f>
        <v>1316940000</v>
      </c>
      <c r="G65" s="24">
        <f>SUM(G66:G68)</f>
        <v>1083060000</v>
      </c>
      <c r="H65" s="24">
        <f>SUM(H66:H68)</f>
        <v>0</v>
      </c>
    </row>
    <row r="66" spans="2:8" ht="17.5" x14ac:dyDescent="0.65">
      <c r="B66" s="31">
        <v>120501</v>
      </c>
      <c r="C66" s="104" t="s">
        <v>381</v>
      </c>
      <c r="D66" s="12">
        <v>1500000000</v>
      </c>
      <c r="E66" s="12">
        <f t="shared" si="6"/>
        <v>750000000</v>
      </c>
      <c r="F66" s="33">
        <v>281600000</v>
      </c>
      <c r="G66" s="33">
        <f>E66-F66</f>
        <v>468400000</v>
      </c>
      <c r="H66" s="13">
        <v>0</v>
      </c>
    </row>
    <row r="67" spans="2:8" ht="17.5" x14ac:dyDescent="0.65">
      <c r="B67" s="110">
        <v>120502</v>
      </c>
      <c r="C67" s="110" t="s">
        <v>382</v>
      </c>
      <c r="D67" s="111">
        <v>3000000000</v>
      </c>
      <c r="E67" s="111">
        <f t="shared" si="6"/>
        <v>1500000000</v>
      </c>
      <c r="F67" s="112">
        <v>972600000</v>
      </c>
      <c r="G67" s="33">
        <f t="shared" ref="G67:G68" si="7">E67-F67</f>
        <v>527400000</v>
      </c>
      <c r="H67" s="112">
        <v>0</v>
      </c>
    </row>
    <row r="68" spans="2:8" ht="18.5" x14ac:dyDescent="0.65">
      <c r="B68" s="100">
        <v>120503</v>
      </c>
      <c r="C68" s="109" t="s">
        <v>383</v>
      </c>
      <c r="D68" s="102">
        <v>300000000</v>
      </c>
      <c r="E68" s="102">
        <f t="shared" si="6"/>
        <v>150000000</v>
      </c>
      <c r="F68" s="103">
        <v>62740000</v>
      </c>
      <c r="G68" s="33">
        <f t="shared" si="7"/>
        <v>87260000</v>
      </c>
      <c r="H68" s="103">
        <v>0</v>
      </c>
    </row>
    <row r="69" spans="2:8" ht="15.5" x14ac:dyDescent="0.35">
      <c r="B69" s="28">
        <v>120600</v>
      </c>
      <c r="C69" s="114" t="s">
        <v>384</v>
      </c>
      <c r="D69" s="7">
        <v>7200000000</v>
      </c>
      <c r="E69" s="7">
        <f t="shared" si="6"/>
        <v>3600000000</v>
      </c>
      <c r="F69" s="7">
        <f>SUM(F70:F73)</f>
        <v>4366845000</v>
      </c>
      <c r="G69" s="7">
        <f>SUM(G70:G73)</f>
        <v>600000000</v>
      </c>
      <c r="H69" s="7">
        <f>SUM(H70:H73)</f>
        <v>1366845000</v>
      </c>
    </row>
    <row r="70" spans="2:8" ht="17.5" x14ac:dyDescent="0.65">
      <c r="B70" s="31">
        <v>120601</v>
      </c>
      <c r="C70" s="21" t="s">
        <v>385</v>
      </c>
      <c r="D70" s="12">
        <v>1000000000</v>
      </c>
      <c r="E70" s="12">
        <f t="shared" si="6"/>
        <v>500000000</v>
      </c>
      <c r="F70" s="33">
        <v>0</v>
      </c>
      <c r="G70" s="33">
        <f>E70-F70</f>
        <v>500000000</v>
      </c>
      <c r="H70" s="13">
        <v>0</v>
      </c>
    </row>
    <row r="71" spans="2:8" ht="17.5" x14ac:dyDescent="0.65">
      <c r="B71" s="31">
        <v>120602</v>
      </c>
      <c r="C71" s="21" t="s">
        <v>386</v>
      </c>
      <c r="D71" s="12">
        <v>6000000000</v>
      </c>
      <c r="E71" s="12">
        <f t="shared" si="6"/>
        <v>3000000000</v>
      </c>
      <c r="F71" s="33">
        <v>4366845000</v>
      </c>
      <c r="G71" s="33">
        <v>0</v>
      </c>
      <c r="H71" s="13">
        <f>F71-E71</f>
        <v>1366845000</v>
      </c>
    </row>
    <row r="72" spans="2:8" s="127" customFormat="1" ht="15.5" x14ac:dyDescent="0.6">
      <c r="B72" s="126">
        <v>120603</v>
      </c>
      <c r="C72" s="116" t="s">
        <v>387</v>
      </c>
      <c r="D72" s="149">
        <v>0</v>
      </c>
      <c r="E72" s="149">
        <f t="shared" si="6"/>
        <v>0</v>
      </c>
      <c r="F72" s="152">
        <v>0</v>
      </c>
      <c r="G72" s="152">
        <f t="shared" ref="G72:G76" si="8">E72-F72</f>
        <v>0</v>
      </c>
      <c r="H72" s="153">
        <v>0</v>
      </c>
    </row>
    <row r="73" spans="2:8" ht="17.5" x14ac:dyDescent="0.65">
      <c r="B73" s="31">
        <v>120604</v>
      </c>
      <c r="C73" s="21" t="s">
        <v>388</v>
      </c>
      <c r="D73" s="12">
        <v>200000000</v>
      </c>
      <c r="E73" s="12">
        <f t="shared" si="6"/>
        <v>100000000</v>
      </c>
      <c r="F73" s="33">
        <v>0</v>
      </c>
      <c r="G73" s="33">
        <f t="shared" si="8"/>
        <v>100000000</v>
      </c>
      <c r="H73" s="13">
        <v>0</v>
      </c>
    </row>
    <row r="74" spans="2:8" ht="17.5" x14ac:dyDescent="0.65">
      <c r="B74" s="105">
        <v>120700</v>
      </c>
      <c r="C74" s="106" t="s">
        <v>317</v>
      </c>
      <c r="D74" s="115">
        <v>24400000000</v>
      </c>
      <c r="E74" s="115">
        <f t="shared" si="6"/>
        <v>12200000000</v>
      </c>
      <c r="F74" s="108">
        <f>SUM(F75:F76)</f>
        <v>8630506653</v>
      </c>
      <c r="G74" s="108">
        <f>SUM(G75:G76)</f>
        <v>3569493347</v>
      </c>
      <c r="H74" s="108">
        <f>SUM(H75:H76)</f>
        <v>0</v>
      </c>
    </row>
    <row r="75" spans="2:8" ht="17.5" x14ac:dyDescent="0.65">
      <c r="B75" s="31">
        <v>120701</v>
      </c>
      <c r="C75" s="21" t="s">
        <v>389</v>
      </c>
      <c r="D75" s="12">
        <v>15000000000</v>
      </c>
      <c r="E75" s="12">
        <f t="shared" si="6"/>
        <v>7500000000</v>
      </c>
      <c r="F75" s="33">
        <v>5157216430</v>
      </c>
      <c r="G75" s="33">
        <f t="shared" si="8"/>
        <v>2342783570</v>
      </c>
      <c r="H75" s="13">
        <v>0</v>
      </c>
    </row>
    <row r="76" spans="2:8" ht="17.5" x14ac:dyDescent="0.65">
      <c r="B76" s="110">
        <v>120702</v>
      </c>
      <c r="C76" s="110" t="s">
        <v>390</v>
      </c>
      <c r="D76" s="111">
        <v>9400000000</v>
      </c>
      <c r="E76" s="111">
        <f t="shared" si="6"/>
        <v>4700000000</v>
      </c>
      <c r="F76" s="112">
        <v>3473290223</v>
      </c>
      <c r="G76" s="33">
        <f t="shared" si="8"/>
        <v>1226709777</v>
      </c>
      <c r="H76" s="112">
        <v>0</v>
      </c>
    </row>
    <row r="77" spans="2:8" ht="17" x14ac:dyDescent="0.35">
      <c r="B77" s="28">
        <v>120800</v>
      </c>
      <c r="C77" s="14" t="s">
        <v>391</v>
      </c>
      <c r="D77" s="7">
        <v>5700000000</v>
      </c>
      <c r="E77" s="7">
        <f t="shared" si="6"/>
        <v>2850000000</v>
      </c>
      <c r="F77" s="24">
        <f>SUM(F78:F82)</f>
        <v>992752751</v>
      </c>
      <c r="G77" s="24">
        <f>SUM(G78:G82)</f>
        <v>1857247249</v>
      </c>
      <c r="H77" s="24">
        <f>SUM(H78:H82)</f>
        <v>0</v>
      </c>
    </row>
    <row r="78" spans="2:8" ht="15.5" x14ac:dyDescent="0.35">
      <c r="B78" s="100">
        <v>120801</v>
      </c>
      <c r="C78" s="104" t="s">
        <v>392</v>
      </c>
      <c r="D78" s="102">
        <v>3000000000</v>
      </c>
      <c r="E78" s="102">
        <f t="shared" si="6"/>
        <v>1500000000</v>
      </c>
      <c r="F78" s="103">
        <v>288000000</v>
      </c>
      <c r="G78" s="103">
        <f>E78-F78</f>
        <v>1212000000</v>
      </c>
      <c r="H78" s="103">
        <v>0</v>
      </c>
    </row>
    <row r="79" spans="2:8" ht="17.5" x14ac:dyDescent="0.65">
      <c r="B79" s="31">
        <v>120802</v>
      </c>
      <c r="C79" s="21" t="s">
        <v>393</v>
      </c>
      <c r="D79" s="12">
        <v>200000000</v>
      </c>
      <c r="E79" s="12">
        <f t="shared" si="6"/>
        <v>100000000</v>
      </c>
      <c r="F79" s="33">
        <v>0</v>
      </c>
      <c r="G79" s="103">
        <f t="shared" ref="G79:G82" si="9">E79-F79</f>
        <v>100000000</v>
      </c>
      <c r="H79" s="13">
        <v>0</v>
      </c>
    </row>
    <row r="80" spans="2:8" s="127" customFormat="1" ht="14" x14ac:dyDescent="0.3">
      <c r="B80" s="144">
        <v>120803</v>
      </c>
      <c r="C80" s="145" t="s">
        <v>394</v>
      </c>
      <c r="D80" s="146">
        <v>0</v>
      </c>
      <c r="E80" s="146">
        <f t="shared" si="6"/>
        <v>0</v>
      </c>
      <c r="F80" s="147">
        <v>0</v>
      </c>
      <c r="G80" s="147">
        <f t="shared" si="9"/>
        <v>0</v>
      </c>
      <c r="H80" s="147">
        <f>H81</f>
        <v>0</v>
      </c>
    </row>
    <row r="81" spans="2:10" s="127" customFormat="1" ht="15.5" x14ac:dyDescent="0.3">
      <c r="B81" s="126">
        <v>120804</v>
      </c>
      <c r="C81" s="148" t="s">
        <v>395</v>
      </c>
      <c r="D81" s="149">
        <v>0</v>
      </c>
      <c r="E81" s="149">
        <f t="shared" si="6"/>
        <v>0</v>
      </c>
      <c r="F81" s="150">
        <v>0</v>
      </c>
      <c r="G81" s="147">
        <f t="shared" si="9"/>
        <v>0</v>
      </c>
      <c r="H81" s="151">
        <v>0</v>
      </c>
    </row>
    <row r="82" spans="2:10" ht="17" x14ac:dyDescent="0.35">
      <c r="B82" s="100">
        <v>120805</v>
      </c>
      <c r="C82" s="101" t="s">
        <v>396</v>
      </c>
      <c r="D82" s="102">
        <v>2500000000</v>
      </c>
      <c r="E82" s="102">
        <f t="shared" si="6"/>
        <v>1250000000</v>
      </c>
      <c r="F82" s="103">
        <v>704752751</v>
      </c>
      <c r="G82" s="103">
        <f t="shared" si="9"/>
        <v>545247249</v>
      </c>
      <c r="H82" s="103">
        <v>0</v>
      </c>
    </row>
    <row r="83" spans="2:10" ht="15.5" x14ac:dyDescent="0.35">
      <c r="B83" s="29">
        <v>120900</v>
      </c>
      <c r="C83" s="4" t="s">
        <v>319</v>
      </c>
      <c r="D83" s="8">
        <v>180000000</v>
      </c>
      <c r="E83" s="8">
        <f t="shared" ref="E83:E94" si="10">D83/2</f>
        <v>90000000</v>
      </c>
      <c r="F83" s="25">
        <f>SUM(F84:F87)</f>
        <v>6231000</v>
      </c>
      <c r="G83" s="25">
        <f>SUM(G84:G87)</f>
        <v>83769000</v>
      </c>
      <c r="H83" s="25">
        <f>SUM(H84:H87)</f>
        <v>0</v>
      </c>
    </row>
    <row r="84" spans="2:10" ht="17.5" x14ac:dyDescent="0.65">
      <c r="B84" s="30">
        <v>120901</v>
      </c>
      <c r="C84" s="19" t="s">
        <v>397</v>
      </c>
      <c r="D84" s="10">
        <v>30000000</v>
      </c>
      <c r="E84" s="10">
        <f t="shared" si="10"/>
        <v>15000000</v>
      </c>
      <c r="F84" s="33">
        <v>0</v>
      </c>
      <c r="G84" s="33">
        <f>E84-F84</f>
        <v>15000000</v>
      </c>
      <c r="H84" s="11">
        <v>0</v>
      </c>
    </row>
    <row r="85" spans="2:10" ht="17.5" x14ac:dyDescent="0.65">
      <c r="B85" s="30">
        <v>120902</v>
      </c>
      <c r="C85" s="19" t="s">
        <v>398</v>
      </c>
      <c r="D85" s="10">
        <v>150000000</v>
      </c>
      <c r="E85" s="10">
        <f t="shared" si="10"/>
        <v>75000000</v>
      </c>
      <c r="F85" s="33">
        <v>6231000</v>
      </c>
      <c r="G85" s="33">
        <f t="shared" ref="G85:G87" si="11">E85-F85</f>
        <v>68769000</v>
      </c>
      <c r="H85" s="11">
        <v>0</v>
      </c>
    </row>
    <row r="86" spans="2:10" s="127" customFormat="1" ht="15.5" x14ac:dyDescent="0.3">
      <c r="B86" s="126">
        <v>120903</v>
      </c>
      <c r="C86" s="148" t="s">
        <v>399</v>
      </c>
      <c r="D86" s="149">
        <v>0</v>
      </c>
      <c r="E86" s="149">
        <f t="shared" si="10"/>
        <v>0</v>
      </c>
      <c r="F86" s="150">
        <v>0</v>
      </c>
      <c r="G86" s="147">
        <f t="shared" si="11"/>
        <v>0</v>
      </c>
      <c r="H86" s="151">
        <v>0</v>
      </c>
    </row>
    <row r="87" spans="2:10" s="127" customFormat="1" ht="15.5" x14ac:dyDescent="0.3">
      <c r="B87" s="126">
        <v>120990</v>
      </c>
      <c r="C87" s="148" t="s">
        <v>189</v>
      </c>
      <c r="D87" s="149">
        <v>0</v>
      </c>
      <c r="E87" s="149">
        <f t="shared" si="10"/>
        <v>0</v>
      </c>
      <c r="F87" s="150">
        <v>0</v>
      </c>
      <c r="G87" s="147">
        <f t="shared" si="11"/>
        <v>0</v>
      </c>
      <c r="H87" s="151">
        <v>0</v>
      </c>
    </row>
    <row r="88" spans="2:10" ht="15.5" x14ac:dyDescent="0.35">
      <c r="B88" s="29">
        <v>121000</v>
      </c>
      <c r="C88" s="4" t="s">
        <v>400</v>
      </c>
      <c r="D88" s="8">
        <v>8300000000</v>
      </c>
      <c r="E88" s="8">
        <f t="shared" si="10"/>
        <v>4150000000</v>
      </c>
      <c r="F88" s="25">
        <f>SUM(F89:F97)</f>
        <v>3696011000</v>
      </c>
      <c r="G88" s="25">
        <f>SUM(G89:G97)</f>
        <v>3576007000</v>
      </c>
      <c r="H88" s="25">
        <f>SUM(H89:H97)</f>
        <v>3122018000</v>
      </c>
      <c r="I88" s="92"/>
      <c r="J88" s="92"/>
    </row>
    <row r="89" spans="2:10" ht="17.5" x14ac:dyDescent="0.65">
      <c r="B89" s="30">
        <v>121001</v>
      </c>
      <c r="C89" s="19" t="s">
        <v>401</v>
      </c>
      <c r="D89" s="10">
        <v>700000000</v>
      </c>
      <c r="E89" s="10">
        <f t="shared" si="10"/>
        <v>350000000</v>
      </c>
      <c r="F89" s="33">
        <v>9498000</v>
      </c>
      <c r="G89" s="33">
        <f>E89-F89</f>
        <v>340502000</v>
      </c>
      <c r="H89" s="11">
        <v>0</v>
      </c>
      <c r="I89" s="92"/>
      <c r="J89" s="92"/>
    </row>
    <row r="90" spans="2:10" ht="17.5" x14ac:dyDescent="0.65">
      <c r="B90" s="30">
        <v>121002</v>
      </c>
      <c r="C90" s="19" t="s">
        <v>402</v>
      </c>
      <c r="D90" s="10">
        <v>600000000</v>
      </c>
      <c r="E90" s="10">
        <f t="shared" si="10"/>
        <v>300000000</v>
      </c>
      <c r="F90" s="33">
        <v>3422018000</v>
      </c>
      <c r="G90" s="33">
        <v>0</v>
      </c>
      <c r="H90" s="11">
        <f>F90-E90</f>
        <v>3122018000</v>
      </c>
      <c r="I90" s="92"/>
      <c r="J90" s="92"/>
    </row>
    <row r="91" spans="2:10" s="127" customFormat="1" ht="15.5" x14ac:dyDescent="0.3">
      <c r="B91" s="126">
        <v>121003</v>
      </c>
      <c r="C91" s="148" t="s">
        <v>403</v>
      </c>
      <c r="D91" s="149">
        <v>0</v>
      </c>
      <c r="E91" s="149">
        <f t="shared" si="10"/>
        <v>0</v>
      </c>
      <c r="F91" s="150">
        <v>0</v>
      </c>
      <c r="G91" s="147">
        <f t="shared" ref="G91:G94" si="12">E91-F91</f>
        <v>0</v>
      </c>
      <c r="H91" s="151">
        <v>0</v>
      </c>
    </row>
    <row r="92" spans="2:10" s="127" customFormat="1" ht="15.5" x14ac:dyDescent="0.3">
      <c r="B92" s="126">
        <v>121004</v>
      </c>
      <c r="C92" s="148" t="s">
        <v>404</v>
      </c>
      <c r="D92" s="149">
        <v>0</v>
      </c>
      <c r="E92" s="149">
        <f t="shared" si="10"/>
        <v>0</v>
      </c>
      <c r="F92" s="150">
        <v>0</v>
      </c>
      <c r="G92" s="147">
        <f t="shared" si="12"/>
        <v>0</v>
      </c>
      <c r="H92" s="151">
        <v>0</v>
      </c>
    </row>
    <row r="93" spans="2:10" ht="17.5" x14ac:dyDescent="0.65">
      <c r="B93" s="30">
        <v>121005</v>
      </c>
      <c r="C93" s="19" t="s">
        <v>405</v>
      </c>
      <c r="D93" s="10">
        <v>6000000000</v>
      </c>
      <c r="E93" s="10">
        <f t="shared" si="10"/>
        <v>3000000000</v>
      </c>
      <c r="F93" s="33">
        <v>43295000</v>
      </c>
      <c r="G93" s="33">
        <f t="shared" si="12"/>
        <v>2956705000</v>
      </c>
      <c r="H93" s="11">
        <v>0</v>
      </c>
      <c r="I93" s="92"/>
      <c r="J93" s="92"/>
    </row>
    <row r="94" spans="2:10" ht="17.5" x14ac:dyDescent="0.65">
      <c r="B94" s="30">
        <v>121006</v>
      </c>
      <c r="C94" s="19" t="s">
        <v>406</v>
      </c>
      <c r="D94" s="10">
        <v>500000000</v>
      </c>
      <c r="E94" s="10">
        <f t="shared" si="10"/>
        <v>250000000</v>
      </c>
      <c r="F94" s="33">
        <v>77400000</v>
      </c>
      <c r="G94" s="33">
        <f t="shared" si="12"/>
        <v>172600000</v>
      </c>
      <c r="H94" s="11">
        <v>0</v>
      </c>
      <c r="I94" s="92"/>
      <c r="J94" s="92"/>
    </row>
    <row r="95" spans="2:10" ht="34" x14ac:dyDescent="1.85">
      <c r="B95" s="20" t="s">
        <v>15</v>
      </c>
      <c r="C95" s="302" t="s">
        <v>77</v>
      </c>
      <c r="D95" s="302"/>
      <c r="E95" s="302"/>
      <c r="F95" s="302"/>
      <c r="G95" s="301" t="s">
        <v>17</v>
      </c>
      <c r="H95" s="301"/>
    </row>
    <row r="96" spans="2:10" ht="34" x14ac:dyDescent="1.85">
      <c r="B96" s="20" t="s">
        <v>18</v>
      </c>
      <c r="C96" s="302" t="s">
        <v>19</v>
      </c>
      <c r="D96" s="302"/>
      <c r="E96" s="302"/>
      <c r="F96" s="302"/>
      <c r="G96" s="307" t="s">
        <v>313</v>
      </c>
      <c r="H96" s="307"/>
    </row>
    <row r="97" spans="2:10" ht="17.5" x14ac:dyDescent="0.65">
      <c r="B97" s="30">
        <v>121007</v>
      </c>
      <c r="C97" s="19" t="s">
        <v>407</v>
      </c>
      <c r="D97" s="10">
        <v>500000000</v>
      </c>
      <c r="E97" s="10">
        <f>D97/2</f>
        <v>250000000</v>
      </c>
      <c r="F97" s="33">
        <v>143800000</v>
      </c>
      <c r="G97" s="33">
        <f>E97-F97</f>
        <v>106200000</v>
      </c>
      <c r="H97" s="11">
        <v>0</v>
      </c>
      <c r="I97" s="92"/>
      <c r="J97" s="92"/>
    </row>
    <row r="98" spans="2:10" ht="15.5" x14ac:dyDescent="0.35">
      <c r="B98" s="29">
        <v>121100</v>
      </c>
      <c r="C98" s="4" t="s">
        <v>408</v>
      </c>
      <c r="D98" s="8">
        <v>32500000000</v>
      </c>
      <c r="E98" s="8">
        <f t="shared" ref="E98:E113" si="13">D98/2</f>
        <v>16250000000</v>
      </c>
      <c r="F98" s="25">
        <f>SUM(F99:F111)</f>
        <v>15479747576</v>
      </c>
      <c r="G98" s="25">
        <f>SUM(G99:G111)</f>
        <v>2419855824</v>
      </c>
      <c r="H98" s="25">
        <f>SUM(H99:H111)</f>
        <v>1806621210</v>
      </c>
    </row>
    <row r="99" spans="2:10" ht="17.5" x14ac:dyDescent="0.65">
      <c r="B99" s="30">
        <v>121101</v>
      </c>
      <c r="C99" s="19" t="s">
        <v>409</v>
      </c>
      <c r="D99" s="10">
        <v>0</v>
      </c>
      <c r="E99" s="10">
        <f t="shared" si="13"/>
        <v>0</v>
      </c>
      <c r="F99" s="34">
        <v>0</v>
      </c>
      <c r="G99" s="34">
        <f>E99-F99</f>
        <v>0</v>
      </c>
      <c r="H99" s="11">
        <v>0</v>
      </c>
    </row>
    <row r="100" spans="2:10" ht="17.5" x14ac:dyDescent="0.65">
      <c r="B100" s="30">
        <v>121102</v>
      </c>
      <c r="C100" s="19" t="s">
        <v>410</v>
      </c>
      <c r="D100" s="10">
        <v>0</v>
      </c>
      <c r="E100" s="10">
        <f t="shared" si="13"/>
        <v>0</v>
      </c>
      <c r="F100" s="34">
        <v>0</v>
      </c>
      <c r="G100" s="34">
        <v>0</v>
      </c>
      <c r="H100" s="11">
        <v>0</v>
      </c>
    </row>
    <row r="101" spans="2:10" ht="17.5" x14ac:dyDescent="0.65">
      <c r="B101" s="30">
        <v>121103</v>
      </c>
      <c r="C101" s="19" t="s">
        <v>411</v>
      </c>
      <c r="D101" s="10">
        <v>0</v>
      </c>
      <c r="E101" s="10">
        <f t="shared" si="13"/>
        <v>0</v>
      </c>
      <c r="F101" s="34">
        <v>0</v>
      </c>
      <c r="G101" s="34">
        <v>0</v>
      </c>
      <c r="H101" s="11">
        <v>0</v>
      </c>
    </row>
    <row r="102" spans="2:10" ht="17.5" x14ac:dyDescent="0.65">
      <c r="B102" s="30">
        <v>121104</v>
      </c>
      <c r="C102" s="19" t="s">
        <v>412</v>
      </c>
      <c r="D102" s="10">
        <v>1500000000</v>
      </c>
      <c r="E102" s="10">
        <f t="shared" si="13"/>
        <v>750000000</v>
      </c>
      <c r="F102" s="34">
        <v>1138250000</v>
      </c>
      <c r="G102" s="34">
        <v>0</v>
      </c>
      <c r="H102" s="11">
        <f>F102-E102</f>
        <v>388250000</v>
      </c>
      <c r="J102" s="86"/>
    </row>
    <row r="103" spans="2:10" ht="17.5" x14ac:dyDescent="0.65">
      <c r="B103" s="30">
        <v>121105</v>
      </c>
      <c r="C103" s="19" t="s">
        <v>413</v>
      </c>
      <c r="D103" s="10">
        <v>2000000000</v>
      </c>
      <c r="E103" s="10">
        <f t="shared" si="13"/>
        <v>1000000000</v>
      </c>
      <c r="F103" s="34">
        <v>1516639400</v>
      </c>
      <c r="G103" s="34">
        <v>0</v>
      </c>
      <c r="H103" s="11">
        <f>F103-E103</f>
        <v>516639400</v>
      </c>
    </row>
    <row r="104" spans="2:10" ht="17.5" x14ac:dyDescent="0.65">
      <c r="B104" s="30">
        <v>121106</v>
      </c>
      <c r="C104" s="19" t="s">
        <v>414</v>
      </c>
      <c r="D104" s="10">
        <v>3000000000</v>
      </c>
      <c r="E104" s="10">
        <f t="shared" si="13"/>
        <v>1500000000</v>
      </c>
      <c r="F104" s="34">
        <v>994950000</v>
      </c>
      <c r="G104" s="34">
        <f>E104-F104</f>
        <v>505050000</v>
      </c>
      <c r="H104" s="11">
        <v>0</v>
      </c>
    </row>
    <row r="105" spans="2:10" ht="17.5" x14ac:dyDescent="0.65">
      <c r="B105" s="30">
        <v>121107</v>
      </c>
      <c r="C105" s="19" t="s">
        <v>415</v>
      </c>
      <c r="D105" s="10">
        <v>5000000000</v>
      </c>
      <c r="E105" s="10">
        <f t="shared" si="13"/>
        <v>2500000000</v>
      </c>
      <c r="F105" s="34">
        <v>3244714000</v>
      </c>
      <c r="G105" s="34">
        <f>SUM(G106:G107)</f>
        <v>0</v>
      </c>
      <c r="H105" s="11">
        <f>F105-E105</f>
        <v>744714000</v>
      </c>
    </row>
    <row r="106" spans="2:10" ht="17.5" x14ac:dyDescent="0.65">
      <c r="B106" s="30">
        <v>121108</v>
      </c>
      <c r="C106" s="19" t="s">
        <v>416</v>
      </c>
      <c r="D106" s="10">
        <v>0</v>
      </c>
      <c r="E106" s="10">
        <f t="shared" si="13"/>
        <v>0</v>
      </c>
      <c r="F106" s="34">
        <v>0</v>
      </c>
      <c r="G106" s="34">
        <f>E106-F106</f>
        <v>0</v>
      </c>
      <c r="H106" s="11">
        <v>0</v>
      </c>
    </row>
    <row r="107" spans="2:10" ht="17.5" x14ac:dyDescent="0.65">
      <c r="B107" s="30">
        <v>121109</v>
      </c>
      <c r="C107" s="19" t="s">
        <v>417</v>
      </c>
      <c r="D107" s="10">
        <v>0</v>
      </c>
      <c r="E107" s="10">
        <f t="shared" si="13"/>
        <v>0</v>
      </c>
      <c r="F107" s="34">
        <v>0</v>
      </c>
      <c r="G107" s="34">
        <f>E107-F107</f>
        <v>0</v>
      </c>
      <c r="H107" s="11">
        <v>0</v>
      </c>
    </row>
    <row r="108" spans="2:10" ht="17.5" x14ac:dyDescent="0.65">
      <c r="B108" s="30">
        <v>121110</v>
      </c>
      <c r="C108" s="19" t="s">
        <v>418</v>
      </c>
      <c r="D108" s="10">
        <v>0</v>
      </c>
      <c r="E108" s="10">
        <f t="shared" si="13"/>
        <v>0</v>
      </c>
      <c r="F108" s="34">
        <v>0</v>
      </c>
      <c r="G108" s="34">
        <v>0</v>
      </c>
      <c r="H108" s="11">
        <f>H109+H112+H116</f>
        <v>157017810</v>
      </c>
    </row>
    <row r="109" spans="2:10" ht="17.5" x14ac:dyDescent="0.65">
      <c r="B109" s="30">
        <v>121111</v>
      </c>
      <c r="C109" s="19" t="s">
        <v>419</v>
      </c>
      <c r="D109" s="10">
        <v>500000000</v>
      </c>
      <c r="E109" s="10">
        <f t="shared" si="13"/>
        <v>250000000</v>
      </c>
      <c r="F109" s="34">
        <v>167900000</v>
      </c>
      <c r="G109" s="34">
        <f>E109-F109</f>
        <v>82100000</v>
      </c>
      <c r="H109" s="11">
        <f>SUM(H110:H111)</f>
        <v>0</v>
      </c>
    </row>
    <row r="110" spans="2:10" ht="17.5" x14ac:dyDescent="0.65">
      <c r="B110" s="30">
        <v>121112</v>
      </c>
      <c r="C110" s="19" t="s">
        <v>420</v>
      </c>
      <c r="D110" s="10">
        <v>20000000000</v>
      </c>
      <c r="E110" s="10">
        <f t="shared" si="13"/>
        <v>10000000000</v>
      </c>
      <c r="F110" s="34">
        <v>8290760000</v>
      </c>
      <c r="G110" s="34">
        <f t="shared" ref="G110:G111" si="14">E110-F110</f>
        <v>1709240000</v>
      </c>
      <c r="H110" s="11">
        <v>0</v>
      </c>
    </row>
    <row r="111" spans="2:10" ht="17.5" x14ac:dyDescent="0.65">
      <c r="B111" s="30">
        <v>121190</v>
      </c>
      <c r="C111" s="19" t="s">
        <v>421</v>
      </c>
      <c r="D111" s="10">
        <v>500000000</v>
      </c>
      <c r="E111" s="12">
        <f t="shared" si="13"/>
        <v>250000000</v>
      </c>
      <c r="F111" s="34">
        <v>126534176</v>
      </c>
      <c r="G111" s="34">
        <f t="shared" si="14"/>
        <v>123465824</v>
      </c>
      <c r="H111" s="11">
        <v>0</v>
      </c>
    </row>
    <row r="112" spans="2:10" ht="15.5" x14ac:dyDescent="0.35">
      <c r="B112" s="29">
        <v>121200</v>
      </c>
      <c r="C112" s="4" t="s">
        <v>422</v>
      </c>
      <c r="D112" s="8">
        <v>9000000000</v>
      </c>
      <c r="E112" s="8">
        <f t="shared" si="13"/>
        <v>4500000000</v>
      </c>
      <c r="F112" s="25">
        <f>SUM(F113:F121)</f>
        <v>1514755310</v>
      </c>
      <c r="G112" s="25">
        <f>SUM(G113:G121)</f>
        <v>3142262500</v>
      </c>
      <c r="H112" s="8">
        <f>SUM(H113:H121)</f>
        <v>157017810</v>
      </c>
    </row>
    <row r="113" spans="2:8" ht="17.5" x14ac:dyDescent="0.65">
      <c r="B113" s="31">
        <v>121201</v>
      </c>
      <c r="C113" s="21" t="s">
        <v>423</v>
      </c>
      <c r="D113" s="12">
        <v>0</v>
      </c>
      <c r="E113" s="12">
        <f t="shared" si="13"/>
        <v>0</v>
      </c>
      <c r="F113" s="33">
        <v>0</v>
      </c>
      <c r="G113" s="33">
        <v>0</v>
      </c>
      <c r="H113" s="13">
        <v>0</v>
      </c>
    </row>
    <row r="114" spans="2:8" ht="17.5" x14ac:dyDescent="0.65">
      <c r="B114" s="31">
        <v>121202</v>
      </c>
      <c r="C114" s="21" t="s">
        <v>424</v>
      </c>
      <c r="D114" s="12">
        <v>0</v>
      </c>
      <c r="E114" s="12">
        <v>0</v>
      </c>
      <c r="F114" s="33">
        <v>0</v>
      </c>
      <c r="G114" s="33">
        <v>0</v>
      </c>
      <c r="H114" s="13">
        <v>0</v>
      </c>
    </row>
    <row r="115" spans="2:8" ht="17.5" x14ac:dyDescent="0.65">
      <c r="B115" s="31">
        <v>121203</v>
      </c>
      <c r="C115" s="21" t="s">
        <v>425</v>
      </c>
      <c r="D115" s="12">
        <v>0</v>
      </c>
      <c r="E115" s="12">
        <v>0</v>
      </c>
      <c r="F115" s="33">
        <v>0</v>
      </c>
      <c r="G115" s="33">
        <v>0</v>
      </c>
      <c r="H115" s="13">
        <v>0</v>
      </c>
    </row>
    <row r="116" spans="2:8" ht="17.5" x14ac:dyDescent="0.65">
      <c r="B116" s="31">
        <v>121204</v>
      </c>
      <c r="C116" s="21" t="s">
        <v>426</v>
      </c>
      <c r="D116" s="12">
        <v>1500000000</v>
      </c>
      <c r="E116" s="12">
        <f t="shared" ref="E116:E130" si="15">D116/2</f>
        <v>750000000</v>
      </c>
      <c r="F116" s="33">
        <v>0</v>
      </c>
      <c r="G116" s="33">
        <f>E116-F116</f>
        <v>750000000</v>
      </c>
      <c r="H116" s="13">
        <v>0</v>
      </c>
    </row>
    <row r="117" spans="2:8" ht="17.5" x14ac:dyDescent="0.65">
      <c r="B117" s="31">
        <v>121205</v>
      </c>
      <c r="C117" s="21" t="s">
        <v>427</v>
      </c>
      <c r="D117" s="12">
        <v>500000000</v>
      </c>
      <c r="E117" s="12">
        <f t="shared" si="15"/>
        <v>250000000</v>
      </c>
      <c r="F117" s="33">
        <v>0</v>
      </c>
      <c r="G117" s="33">
        <f t="shared" ref="G117:G119" si="16">E117-F117</f>
        <v>250000000</v>
      </c>
      <c r="H117" s="13">
        <v>0</v>
      </c>
    </row>
    <row r="118" spans="2:8" ht="17.5" x14ac:dyDescent="0.65">
      <c r="B118" s="31">
        <v>121206</v>
      </c>
      <c r="C118" s="21" t="s">
        <v>428</v>
      </c>
      <c r="D118" s="12">
        <v>2000000000</v>
      </c>
      <c r="E118" s="12">
        <f t="shared" si="15"/>
        <v>1000000000</v>
      </c>
      <c r="F118" s="33">
        <v>179447500</v>
      </c>
      <c r="G118" s="33">
        <f t="shared" si="16"/>
        <v>820552500</v>
      </c>
      <c r="H118" s="13">
        <v>0</v>
      </c>
    </row>
    <row r="119" spans="2:8" ht="17.5" x14ac:dyDescent="0.65">
      <c r="B119" s="31">
        <v>121207</v>
      </c>
      <c r="C119" s="21" t="s">
        <v>429</v>
      </c>
      <c r="D119" s="12">
        <v>2000000000</v>
      </c>
      <c r="E119" s="12">
        <f t="shared" si="15"/>
        <v>1000000000</v>
      </c>
      <c r="F119" s="33">
        <v>178290000</v>
      </c>
      <c r="G119" s="33">
        <f t="shared" si="16"/>
        <v>821710000</v>
      </c>
      <c r="H119" s="13">
        <v>0</v>
      </c>
    </row>
    <row r="120" spans="2:8" ht="17.5" x14ac:dyDescent="0.65">
      <c r="B120" s="31">
        <v>121208</v>
      </c>
      <c r="C120" s="21" t="s">
        <v>430</v>
      </c>
      <c r="D120" s="12">
        <v>1000000000</v>
      </c>
      <c r="E120" s="12">
        <f t="shared" si="15"/>
        <v>500000000</v>
      </c>
      <c r="F120" s="33">
        <v>0</v>
      </c>
      <c r="G120" s="33">
        <f>E120-F120</f>
        <v>500000000</v>
      </c>
      <c r="H120" s="13">
        <v>0</v>
      </c>
    </row>
    <row r="121" spans="2:8" ht="17.5" x14ac:dyDescent="0.65">
      <c r="B121" s="31">
        <v>121209</v>
      </c>
      <c r="C121" s="21" t="s">
        <v>431</v>
      </c>
      <c r="D121" s="12">
        <v>2000000000</v>
      </c>
      <c r="E121" s="12">
        <f t="shared" si="15"/>
        <v>1000000000</v>
      </c>
      <c r="F121" s="33">
        <v>1157017810</v>
      </c>
      <c r="G121" s="33">
        <v>0</v>
      </c>
      <c r="H121" s="13">
        <f>F121-E121</f>
        <v>157017810</v>
      </c>
    </row>
    <row r="122" spans="2:8" ht="15.5" x14ac:dyDescent="0.35">
      <c r="B122" s="29">
        <v>121300</v>
      </c>
      <c r="C122" s="4" t="s">
        <v>432</v>
      </c>
      <c r="D122" s="8">
        <v>0</v>
      </c>
      <c r="E122" s="8">
        <f t="shared" si="15"/>
        <v>0</v>
      </c>
      <c r="F122" s="25">
        <f>SUM(F123:F124)</f>
        <v>0</v>
      </c>
      <c r="G122" s="25">
        <f t="shared" ref="G122:G124" si="17">E122-F122</f>
        <v>0</v>
      </c>
      <c r="H122" s="25">
        <v>0</v>
      </c>
    </row>
    <row r="123" spans="2:8" ht="17.5" x14ac:dyDescent="0.65">
      <c r="B123" s="30">
        <v>121301</v>
      </c>
      <c r="C123" s="21" t="s">
        <v>433</v>
      </c>
      <c r="D123" s="12">
        <v>0</v>
      </c>
      <c r="E123" s="12">
        <f t="shared" si="15"/>
        <v>0</v>
      </c>
      <c r="F123" s="33">
        <v>0</v>
      </c>
      <c r="G123" s="33">
        <f t="shared" si="17"/>
        <v>0</v>
      </c>
      <c r="H123" s="11">
        <v>0</v>
      </c>
    </row>
    <row r="124" spans="2:8" ht="17.5" x14ac:dyDescent="0.65">
      <c r="B124" s="31">
        <v>121302</v>
      </c>
      <c r="C124" s="116" t="s">
        <v>434</v>
      </c>
      <c r="D124" s="12">
        <v>0</v>
      </c>
      <c r="E124" s="12">
        <f t="shared" si="15"/>
        <v>0</v>
      </c>
      <c r="F124" s="33">
        <v>0</v>
      </c>
      <c r="G124" s="33">
        <f t="shared" si="17"/>
        <v>0</v>
      </c>
      <c r="H124" s="11">
        <v>0</v>
      </c>
    </row>
    <row r="125" spans="2:8" ht="15.5" x14ac:dyDescent="0.35">
      <c r="B125" s="29">
        <v>121400</v>
      </c>
      <c r="C125" s="4" t="s">
        <v>320</v>
      </c>
      <c r="D125" s="8">
        <v>21000000000</v>
      </c>
      <c r="E125" s="8">
        <f t="shared" si="15"/>
        <v>10500000000</v>
      </c>
      <c r="F125" s="25">
        <f>SUM(F126:F130)</f>
        <v>10975120000</v>
      </c>
      <c r="G125" s="25">
        <f>G126</f>
        <v>0</v>
      </c>
      <c r="H125" s="25">
        <v>0</v>
      </c>
    </row>
    <row r="126" spans="2:8" ht="17.5" x14ac:dyDescent="0.65">
      <c r="B126" s="30">
        <v>121401</v>
      </c>
      <c r="C126" s="21" t="s">
        <v>435</v>
      </c>
      <c r="D126" s="12">
        <v>0</v>
      </c>
      <c r="E126" s="12">
        <f t="shared" si="15"/>
        <v>0</v>
      </c>
      <c r="F126" s="33">
        <v>0</v>
      </c>
      <c r="G126" s="33">
        <f>G127</f>
        <v>0</v>
      </c>
      <c r="H126" s="11">
        <v>0</v>
      </c>
    </row>
    <row r="127" spans="2:8" ht="17.5" x14ac:dyDescent="0.65">
      <c r="B127" s="30">
        <v>121402</v>
      </c>
      <c r="C127" s="21" t="s">
        <v>436</v>
      </c>
      <c r="D127" s="12">
        <v>0</v>
      </c>
      <c r="E127" s="12">
        <f t="shared" si="15"/>
        <v>0</v>
      </c>
      <c r="F127" s="33">
        <v>0</v>
      </c>
      <c r="G127" s="33">
        <f>E127-F127</f>
        <v>0</v>
      </c>
      <c r="H127" s="11">
        <v>0</v>
      </c>
    </row>
    <row r="128" spans="2:8" ht="17.5" x14ac:dyDescent="0.65">
      <c r="B128" s="30">
        <v>121403</v>
      </c>
      <c r="C128" s="21" t="s">
        <v>437</v>
      </c>
      <c r="D128" s="12">
        <v>0</v>
      </c>
      <c r="E128" s="12">
        <f t="shared" si="15"/>
        <v>0</v>
      </c>
      <c r="F128" s="33">
        <v>0</v>
      </c>
      <c r="G128" s="33">
        <v>0</v>
      </c>
      <c r="H128" s="11">
        <v>0</v>
      </c>
    </row>
    <row r="129" spans="2:8" ht="17.5" x14ac:dyDescent="0.65">
      <c r="B129" s="30">
        <v>121404</v>
      </c>
      <c r="C129" s="21" t="s">
        <v>438</v>
      </c>
      <c r="D129" s="12">
        <v>21000000000</v>
      </c>
      <c r="E129" s="12">
        <f t="shared" si="15"/>
        <v>10500000000</v>
      </c>
      <c r="F129" s="33">
        <v>10975120000</v>
      </c>
      <c r="G129" s="33">
        <v>0</v>
      </c>
      <c r="H129" s="11">
        <f>F129-E129</f>
        <v>475120000</v>
      </c>
    </row>
    <row r="130" spans="2:8" ht="17.5" x14ac:dyDescent="0.65">
      <c r="B130" s="30">
        <v>121405</v>
      </c>
      <c r="C130" s="21" t="s">
        <v>439</v>
      </c>
      <c r="D130" s="12">
        <v>0</v>
      </c>
      <c r="E130" s="12">
        <f t="shared" si="15"/>
        <v>0</v>
      </c>
      <c r="F130" s="33">
        <v>0</v>
      </c>
      <c r="G130" s="33">
        <f>E130-F130</f>
        <v>0</v>
      </c>
      <c r="H130" s="11">
        <v>0</v>
      </c>
    </row>
    <row r="131" spans="2:8" ht="15.5" x14ac:dyDescent="0.35">
      <c r="B131" s="29">
        <v>130000</v>
      </c>
      <c r="C131" s="4" t="s">
        <v>440</v>
      </c>
      <c r="D131" s="8">
        <v>2000000000</v>
      </c>
      <c r="E131" s="8">
        <f>D131/2</f>
        <v>1000000000</v>
      </c>
      <c r="F131" s="25">
        <v>0</v>
      </c>
      <c r="G131" s="25">
        <f>SUM(G132:G137)</f>
        <v>1000000000</v>
      </c>
      <c r="H131" s="25">
        <v>0</v>
      </c>
    </row>
    <row r="132" spans="2:8" ht="17.5" x14ac:dyDescent="0.65">
      <c r="B132" s="30">
        <v>130101</v>
      </c>
      <c r="C132" s="19" t="s">
        <v>441</v>
      </c>
      <c r="D132" s="10">
        <v>0</v>
      </c>
      <c r="E132" s="10">
        <f t="shared" ref="E132:E140" si="18">D132/2</f>
        <v>0</v>
      </c>
      <c r="F132" s="33">
        <v>0</v>
      </c>
      <c r="G132" s="33">
        <f>E132-F132</f>
        <v>0</v>
      </c>
      <c r="H132" s="11">
        <v>0</v>
      </c>
    </row>
    <row r="133" spans="2:8" ht="17.5" x14ac:dyDescent="0.65">
      <c r="B133" s="30">
        <v>130102</v>
      </c>
      <c r="C133" s="19" t="s">
        <v>442</v>
      </c>
      <c r="D133" s="10">
        <v>0</v>
      </c>
      <c r="E133" s="10">
        <f t="shared" si="18"/>
        <v>0</v>
      </c>
      <c r="F133" s="33">
        <v>0</v>
      </c>
      <c r="G133" s="33">
        <v>0</v>
      </c>
      <c r="H133" s="11">
        <v>0</v>
      </c>
    </row>
    <row r="134" spans="2:8" ht="17.5" x14ac:dyDescent="0.65">
      <c r="B134" s="30">
        <v>130103</v>
      </c>
      <c r="C134" s="19" t="s">
        <v>443</v>
      </c>
      <c r="D134" s="10">
        <v>0</v>
      </c>
      <c r="E134" s="10">
        <f t="shared" si="18"/>
        <v>0</v>
      </c>
      <c r="F134" s="33">
        <v>0</v>
      </c>
      <c r="G134" s="33">
        <v>0</v>
      </c>
      <c r="H134" s="11">
        <f>F134-E134</f>
        <v>0</v>
      </c>
    </row>
    <row r="135" spans="2:8" ht="17.5" x14ac:dyDescent="0.65">
      <c r="B135" s="30">
        <v>130104</v>
      </c>
      <c r="C135" s="19" t="s">
        <v>444</v>
      </c>
      <c r="D135" s="10">
        <v>0</v>
      </c>
      <c r="E135" s="10">
        <f t="shared" si="18"/>
        <v>0</v>
      </c>
      <c r="F135" s="33">
        <v>0</v>
      </c>
      <c r="G135" s="33">
        <f>E135-F135</f>
        <v>0</v>
      </c>
      <c r="H135" s="11">
        <v>0</v>
      </c>
    </row>
    <row r="136" spans="2:8" ht="17.5" x14ac:dyDescent="0.65">
      <c r="B136" s="30">
        <v>130105</v>
      </c>
      <c r="C136" s="19" t="s">
        <v>445</v>
      </c>
      <c r="D136" s="10">
        <v>2000000000</v>
      </c>
      <c r="E136" s="10">
        <f t="shared" si="18"/>
        <v>1000000000</v>
      </c>
      <c r="F136" s="33">
        <v>0</v>
      </c>
      <c r="G136" s="33">
        <f>E136-F136</f>
        <v>1000000000</v>
      </c>
      <c r="H136" s="11">
        <v>0</v>
      </c>
    </row>
    <row r="137" spans="2:8" ht="17.5" x14ac:dyDescent="0.65">
      <c r="B137" s="30">
        <v>130190</v>
      </c>
      <c r="C137" s="19" t="s">
        <v>189</v>
      </c>
      <c r="D137" s="10">
        <v>0</v>
      </c>
      <c r="E137" s="10">
        <f t="shared" si="18"/>
        <v>0</v>
      </c>
      <c r="F137" s="33">
        <v>0</v>
      </c>
      <c r="G137" s="33">
        <f>E137-F137</f>
        <v>0</v>
      </c>
      <c r="H137" s="11">
        <v>0</v>
      </c>
    </row>
    <row r="138" spans="2:8" ht="15.5" x14ac:dyDescent="0.35">
      <c r="B138" s="29">
        <v>140000</v>
      </c>
      <c r="C138" s="4" t="s">
        <v>446</v>
      </c>
      <c r="D138" s="8">
        <v>0</v>
      </c>
      <c r="E138" s="8">
        <f t="shared" si="18"/>
        <v>0</v>
      </c>
      <c r="F138" s="8">
        <f>F139+F144+F147</f>
        <v>0</v>
      </c>
      <c r="G138" s="8">
        <f>SUM(G139:G144)</f>
        <v>0</v>
      </c>
      <c r="H138" s="8">
        <f>SUM(H139:H144)</f>
        <v>0</v>
      </c>
    </row>
    <row r="139" spans="2:8" ht="15.5" x14ac:dyDescent="0.35">
      <c r="B139" s="29">
        <v>140100</v>
      </c>
      <c r="C139" s="4" t="s">
        <v>447</v>
      </c>
      <c r="D139" s="8">
        <v>0</v>
      </c>
      <c r="E139" s="8">
        <f t="shared" si="18"/>
        <v>0</v>
      </c>
      <c r="F139" s="8">
        <v>0</v>
      </c>
      <c r="G139" s="8">
        <f>E139-F139</f>
        <v>0</v>
      </c>
      <c r="H139" s="8">
        <v>0</v>
      </c>
    </row>
    <row r="140" spans="2:8" ht="17.5" x14ac:dyDescent="0.65">
      <c r="B140" s="31">
        <v>140101</v>
      </c>
      <c r="C140" s="19" t="s">
        <v>448</v>
      </c>
      <c r="D140" s="10">
        <v>0</v>
      </c>
      <c r="E140" s="10">
        <f t="shared" si="18"/>
        <v>0</v>
      </c>
      <c r="F140" s="33">
        <v>0</v>
      </c>
      <c r="G140" s="33">
        <f>E140-F140</f>
        <v>0</v>
      </c>
      <c r="H140" s="11">
        <v>0</v>
      </c>
    </row>
    <row r="141" spans="2:8" ht="17.5" x14ac:dyDescent="0.65">
      <c r="B141" s="31">
        <v>140102</v>
      </c>
      <c r="C141" s="19" t="s">
        <v>449</v>
      </c>
      <c r="D141" s="10">
        <v>0</v>
      </c>
      <c r="E141" s="10">
        <f t="shared" ref="E141" si="19">D141/2</f>
        <v>0</v>
      </c>
      <c r="F141" s="33">
        <v>0</v>
      </c>
      <c r="G141" s="33">
        <v>0</v>
      </c>
      <c r="H141" s="11">
        <f>F141-E141</f>
        <v>0</v>
      </c>
    </row>
    <row r="142" spans="2:8" ht="34" x14ac:dyDescent="1.85">
      <c r="B142" s="27" t="s">
        <v>15</v>
      </c>
      <c r="C142" s="302" t="s">
        <v>77</v>
      </c>
      <c r="D142" s="302"/>
      <c r="E142" s="302"/>
      <c r="F142" s="302"/>
      <c r="G142" s="301" t="s">
        <v>17</v>
      </c>
      <c r="H142" s="301"/>
    </row>
    <row r="143" spans="2:8" ht="34" x14ac:dyDescent="1.85">
      <c r="B143" s="20" t="s">
        <v>18</v>
      </c>
      <c r="C143" s="302" t="s">
        <v>19</v>
      </c>
      <c r="D143" s="302"/>
      <c r="E143" s="302"/>
      <c r="F143" s="302"/>
      <c r="G143" s="307" t="s">
        <v>313</v>
      </c>
      <c r="H143" s="307"/>
    </row>
    <row r="144" spans="2:8" ht="17.5" x14ac:dyDescent="0.65">
      <c r="B144" s="105">
        <v>140200</v>
      </c>
      <c r="C144" s="106" t="s">
        <v>450</v>
      </c>
      <c r="D144" s="115">
        <v>0</v>
      </c>
      <c r="E144" s="115">
        <f>D144/2</f>
        <v>0</v>
      </c>
      <c r="F144" s="108">
        <v>0</v>
      </c>
      <c r="G144" s="108">
        <f>E144-F144</f>
        <v>0</v>
      </c>
      <c r="H144" s="107">
        <v>0</v>
      </c>
    </row>
    <row r="145" spans="2:10" ht="17.5" x14ac:dyDescent="0.65">
      <c r="B145" s="31">
        <v>140201</v>
      </c>
      <c r="C145" s="19" t="s">
        <v>271</v>
      </c>
      <c r="D145" s="10">
        <v>0</v>
      </c>
      <c r="E145" s="10">
        <f>D145/2</f>
        <v>0</v>
      </c>
      <c r="F145" s="33">
        <v>0</v>
      </c>
      <c r="G145" s="33">
        <f>E145-F145</f>
        <v>0</v>
      </c>
      <c r="H145" s="11">
        <v>0</v>
      </c>
    </row>
    <row r="146" spans="2:10" ht="17.5" x14ac:dyDescent="0.65">
      <c r="B146" s="31">
        <v>140202</v>
      </c>
      <c r="C146" s="19" t="s">
        <v>451</v>
      </c>
      <c r="D146" s="10">
        <v>0</v>
      </c>
      <c r="E146" s="10">
        <f>D146/2</f>
        <v>0</v>
      </c>
      <c r="F146" s="33">
        <v>0</v>
      </c>
      <c r="G146" s="33">
        <v>0</v>
      </c>
      <c r="H146" s="11">
        <f>F146-E146</f>
        <v>0</v>
      </c>
    </row>
    <row r="147" spans="2:10" ht="17.5" x14ac:dyDescent="0.65">
      <c r="B147" s="105">
        <v>140300</v>
      </c>
      <c r="C147" s="106" t="s">
        <v>452</v>
      </c>
      <c r="D147" s="115">
        <v>0</v>
      </c>
      <c r="E147" s="115">
        <f t="shared" ref="E147:E148" si="20">D147/2</f>
        <v>0</v>
      </c>
      <c r="F147" s="108">
        <v>0</v>
      </c>
      <c r="G147" s="108">
        <f>E147-F147</f>
        <v>0</v>
      </c>
      <c r="H147" s="107">
        <v>0</v>
      </c>
    </row>
    <row r="148" spans="2:10" ht="17" x14ac:dyDescent="0.5">
      <c r="B148" s="31">
        <v>140301</v>
      </c>
      <c r="C148" s="19" t="s">
        <v>453</v>
      </c>
      <c r="D148" s="10">
        <v>0</v>
      </c>
      <c r="E148" s="117">
        <f t="shared" si="20"/>
        <v>0</v>
      </c>
      <c r="F148" s="117"/>
      <c r="G148" s="118"/>
      <c r="H148" s="95"/>
    </row>
    <row r="149" spans="2:10" ht="17" x14ac:dyDescent="0.5">
      <c r="B149" s="31">
        <v>140302</v>
      </c>
      <c r="C149" s="19" t="s">
        <v>454</v>
      </c>
      <c r="D149" s="10">
        <v>0</v>
      </c>
      <c r="E149" s="117"/>
      <c r="F149" s="117"/>
      <c r="G149" s="118"/>
      <c r="H149" s="95"/>
    </row>
    <row r="150" spans="2:10" ht="17.5" x14ac:dyDescent="0.65">
      <c r="B150" s="105">
        <v>150000</v>
      </c>
      <c r="C150" s="106" t="s">
        <v>455</v>
      </c>
      <c r="D150" s="115">
        <v>87600000000</v>
      </c>
      <c r="E150" s="115">
        <f>D150/2</f>
        <v>43800000000</v>
      </c>
      <c r="F150" s="108">
        <f>F151+F154+F164</f>
        <v>25081690000</v>
      </c>
      <c r="G150" s="108"/>
      <c r="H150" s="107"/>
    </row>
    <row r="151" spans="2:10" ht="17.5" x14ac:dyDescent="0.65">
      <c r="B151" s="105">
        <v>150100</v>
      </c>
      <c r="C151" s="106" t="s">
        <v>456</v>
      </c>
      <c r="D151" s="115">
        <v>0</v>
      </c>
      <c r="E151" s="115">
        <f t="shared" ref="E151:E170" si="21">D151/2</f>
        <v>0</v>
      </c>
      <c r="F151" s="108">
        <f>SUM(F152:F153)</f>
        <v>0</v>
      </c>
      <c r="G151" s="108">
        <f>SUM(G152:G153)</f>
        <v>0</v>
      </c>
      <c r="H151" s="107">
        <f>H152+H155</f>
        <v>27080000</v>
      </c>
      <c r="I151" s="92"/>
      <c r="J151" s="92"/>
    </row>
    <row r="152" spans="2:10" ht="17.5" x14ac:dyDescent="0.65">
      <c r="B152" s="30">
        <v>150101</v>
      </c>
      <c r="C152" s="19" t="s">
        <v>457</v>
      </c>
      <c r="D152" s="10">
        <v>0</v>
      </c>
      <c r="E152" s="10">
        <f t="shared" si="21"/>
        <v>0</v>
      </c>
      <c r="F152" s="33">
        <v>0</v>
      </c>
      <c r="G152" s="33">
        <v>0</v>
      </c>
      <c r="H152" s="11">
        <v>0</v>
      </c>
      <c r="I152" s="92"/>
      <c r="J152" s="92"/>
    </row>
    <row r="153" spans="2:10" ht="17.5" x14ac:dyDescent="0.65">
      <c r="B153" s="30">
        <v>150202</v>
      </c>
      <c r="C153" s="19" t="s">
        <v>458</v>
      </c>
      <c r="D153" s="10">
        <v>0</v>
      </c>
      <c r="E153" s="10">
        <f t="shared" si="21"/>
        <v>0</v>
      </c>
      <c r="F153" s="33">
        <v>0</v>
      </c>
      <c r="G153" s="33">
        <v>0</v>
      </c>
      <c r="H153" s="11">
        <f>F153-E153</f>
        <v>0</v>
      </c>
      <c r="I153" s="92"/>
      <c r="J153" s="92"/>
    </row>
    <row r="154" spans="2:10" ht="17.5" x14ac:dyDescent="0.65">
      <c r="B154" s="105">
        <v>150200</v>
      </c>
      <c r="C154" s="106" t="s">
        <v>459</v>
      </c>
      <c r="D154" s="115">
        <v>54300000000</v>
      </c>
      <c r="E154" s="115">
        <f>D154/2</f>
        <v>27150000000</v>
      </c>
      <c r="F154" s="108">
        <f>SUM(F155:F163)</f>
        <v>19030755000</v>
      </c>
      <c r="G154" s="108">
        <f>SUM(G155:G163)</f>
        <v>18146325000</v>
      </c>
      <c r="H154" s="107">
        <f>SUM(H155:H163)</f>
        <v>27080000</v>
      </c>
      <c r="I154" s="92"/>
      <c r="J154" s="92"/>
    </row>
    <row r="155" spans="2:10" ht="17" x14ac:dyDescent="0.35">
      <c r="B155" s="100">
        <v>150201</v>
      </c>
      <c r="C155" s="21" t="s">
        <v>460</v>
      </c>
      <c r="D155" s="102">
        <v>9000000000</v>
      </c>
      <c r="E155" s="102">
        <f t="shared" si="21"/>
        <v>4500000000</v>
      </c>
      <c r="F155" s="103">
        <v>4527080000</v>
      </c>
      <c r="G155" s="103">
        <v>0</v>
      </c>
      <c r="H155" s="103">
        <f>F155-E155</f>
        <v>27080000</v>
      </c>
    </row>
    <row r="156" spans="2:10" ht="17.5" x14ac:dyDescent="0.65">
      <c r="B156" s="31">
        <v>150202</v>
      </c>
      <c r="C156" s="21" t="s">
        <v>461</v>
      </c>
      <c r="D156" s="12">
        <v>2000000000</v>
      </c>
      <c r="E156" s="12">
        <f t="shared" si="21"/>
        <v>1000000000</v>
      </c>
      <c r="F156" s="33">
        <v>0</v>
      </c>
      <c r="G156" s="33">
        <f>E156-F156</f>
        <v>1000000000</v>
      </c>
      <c r="H156" s="13">
        <v>0</v>
      </c>
    </row>
    <row r="157" spans="2:10" ht="17.5" x14ac:dyDescent="0.65">
      <c r="B157" s="31">
        <v>150203</v>
      </c>
      <c r="C157" s="21" t="s">
        <v>326</v>
      </c>
      <c r="D157" s="12">
        <v>15000000000</v>
      </c>
      <c r="E157" s="12">
        <f t="shared" si="21"/>
        <v>7500000000</v>
      </c>
      <c r="F157" s="12">
        <v>5000000000</v>
      </c>
      <c r="G157" s="33">
        <f t="shared" ref="G157:G161" si="22">E157-F157</f>
        <v>2500000000</v>
      </c>
      <c r="H157" s="13">
        <v>0</v>
      </c>
    </row>
    <row r="158" spans="2:10" ht="17.5" x14ac:dyDescent="0.65">
      <c r="B158" s="30">
        <v>150204</v>
      </c>
      <c r="C158" s="19" t="s">
        <v>462</v>
      </c>
      <c r="D158" s="10">
        <v>1000000000</v>
      </c>
      <c r="E158" s="10">
        <f t="shared" si="21"/>
        <v>500000000</v>
      </c>
      <c r="F158" s="10">
        <v>0</v>
      </c>
      <c r="G158" s="33">
        <f t="shared" si="22"/>
        <v>500000000</v>
      </c>
      <c r="H158" s="11">
        <v>0</v>
      </c>
    </row>
    <row r="159" spans="2:10" ht="17.5" x14ac:dyDescent="0.65">
      <c r="B159" s="30">
        <v>150205</v>
      </c>
      <c r="C159" s="19" t="s">
        <v>463</v>
      </c>
      <c r="D159" s="10">
        <v>300000000</v>
      </c>
      <c r="E159" s="10">
        <f t="shared" si="21"/>
        <v>150000000</v>
      </c>
      <c r="F159" s="10">
        <v>0</v>
      </c>
      <c r="G159" s="33">
        <f t="shared" si="22"/>
        <v>150000000</v>
      </c>
      <c r="H159" s="11">
        <v>0</v>
      </c>
      <c r="J159" s="86"/>
    </row>
    <row r="160" spans="2:10" ht="17.5" x14ac:dyDescent="0.65">
      <c r="B160" s="30">
        <v>150206</v>
      </c>
      <c r="C160" s="19" t="s">
        <v>464</v>
      </c>
      <c r="D160" s="10">
        <v>7000000000</v>
      </c>
      <c r="E160" s="10">
        <f t="shared" si="21"/>
        <v>3500000000</v>
      </c>
      <c r="F160" s="10">
        <v>0</v>
      </c>
      <c r="G160" s="33">
        <f t="shared" si="22"/>
        <v>3500000000</v>
      </c>
      <c r="H160" s="11">
        <f>H161+H165</f>
        <v>0</v>
      </c>
    </row>
    <row r="161" spans="2:10" ht="17.5" x14ac:dyDescent="0.65">
      <c r="B161" s="30">
        <v>150207</v>
      </c>
      <c r="C161" s="19" t="s">
        <v>465</v>
      </c>
      <c r="D161" s="10">
        <v>20000000000</v>
      </c>
      <c r="E161" s="10">
        <f t="shared" si="21"/>
        <v>10000000000</v>
      </c>
      <c r="F161" s="10">
        <v>0</v>
      </c>
      <c r="G161" s="33">
        <f t="shared" si="22"/>
        <v>10000000000</v>
      </c>
      <c r="H161" s="11">
        <f>H162</f>
        <v>0</v>
      </c>
    </row>
    <row r="162" spans="2:10" ht="17.5" x14ac:dyDescent="0.65">
      <c r="B162" s="30">
        <v>150208</v>
      </c>
      <c r="C162" s="19" t="s">
        <v>327</v>
      </c>
      <c r="D162" s="10">
        <v>20000000000</v>
      </c>
      <c r="E162" s="10">
        <f t="shared" si="21"/>
        <v>10000000000</v>
      </c>
      <c r="F162" s="10">
        <v>9503675000</v>
      </c>
      <c r="G162" s="33">
        <f>E162-F162</f>
        <v>496325000</v>
      </c>
      <c r="H162" s="11">
        <f>SUM(H163:H164)</f>
        <v>0</v>
      </c>
    </row>
    <row r="163" spans="2:10" ht="17.5" x14ac:dyDescent="0.65">
      <c r="B163" s="30">
        <v>150290</v>
      </c>
      <c r="C163" s="19" t="s">
        <v>189</v>
      </c>
      <c r="D163" s="10">
        <v>0</v>
      </c>
      <c r="E163" s="10">
        <f t="shared" si="21"/>
        <v>0</v>
      </c>
      <c r="F163" s="10">
        <v>0</v>
      </c>
      <c r="G163" s="34">
        <f>E163-F163</f>
        <v>0</v>
      </c>
      <c r="H163" s="11">
        <v>0</v>
      </c>
    </row>
    <row r="164" spans="2:10" ht="17.5" x14ac:dyDescent="0.65">
      <c r="B164" s="105">
        <v>150300</v>
      </c>
      <c r="C164" s="106" t="s">
        <v>466</v>
      </c>
      <c r="D164" s="115">
        <v>33300000000</v>
      </c>
      <c r="E164" s="115">
        <f t="shared" si="21"/>
        <v>16650000000</v>
      </c>
      <c r="F164" s="115">
        <f>SUM(F165:F170)</f>
        <v>6050935000</v>
      </c>
      <c r="G164" s="108">
        <f>SUM(G165:G170)</f>
        <v>10599065000</v>
      </c>
      <c r="H164" s="107">
        <f>SUM(H165:H170)</f>
        <v>0</v>
      </c>
      <c r="I164" s="92"/>
      <c r="J164" s="92"/>
    </row>
    <row r="165" spans="2:10" ht="17.5" x14ac:dyDescent="0.65">
      <c r="B165" s="30">
        <v>150301</v>
      </c>
      <c r="C165" s="19" t="s">
        <v>325</v>
      </c>
      <c r="D165" s="10">
        <v>500000000</v>
      </c>
      <c r="E165" s="10">
        <f t="shared" si="21"/>
        <v>250000000</v>
      </c>
      <c r="F165" s="10">
        <v>0</v>
      </c>
      <c r="G165" s="34">
        <f>E165-F165</f>
        <v>250000000</v>
      </c>
      <c r="H165" s="11">
        <f>H166+H169+H173</f>
        <v>0</v>
      </c>
    </row>
    <row r="166" spans="2:10" ht="17.5" x14ac:dyDescent="0.65">
      <c r="B166" s="30">
        <v>150302</v>
      </c>
      <c r="C166" s="19" t="s">
        <v>467</v>
      </c>
      <c r="D166" s="10">
        <v>3500000000</v>
      </c>
      <c r="E166" s="10">
        <f t="shared" si="21"/>
        <v>1750000000</v>
      </c>
      <c r="F166" s="10">
        <v>1533935000</v>
      </c>
      <c r="G166" s="34">
        <f t="shared" ref="G166:G168" si="23">E166-F166</f>
        <v>216065000</v>
      </c>
      <c r="H166" s="11">
        <f>SUM(H167:H168)</f>
        <v>0</v>
      </c>
    </row>
    <row r="167" spans="2:10" ht="17.5" x14ac:dyDescent="0.65">
      <c r="B167" s="30">
        <v>150303</v>
      </c>
      <c r="C167" s="19" t="s">
        <v>468</v>
      </c>
      <c r="D167" s="10">
        <v>300000000</v>
      </c>
      <c r="E167" s="10">
        <f t="shared" si="21"/>
        <v>150000000</v>
      </c>
      <c r="F167" s="10">
        <v>72000000</v>
      </c>
      <c r="G167" s="34">
        <f t="shared" si="23"/>
        <v>78000000</v>
      </c>
      <c r="H167" s="11">
        <v>0</v>
      </c>
    </row>
    <row r="168" spans="2:10" ht="17.5" x14ac:dyDescent="0.65">
      <c r="B168" s="30">
        <v>150304</v>
      </c>
      <c r="C168" s="19" t="s">
        <v>469</v>
      </c>
      <c r="D168" s="10">
        <v>28500000000</v>
      </c>
      <c r="E168" s="12">
        <f t="shared" si="21"/>
        <v>14250000000</v>
      </c>
      <c r="F168" s="12">
        <v>4445000000</v>
      </c>
      <c r="G168" s="34">
        <f t="shared" si="23"/>
        <v>9805000000</v>
      </c>
      <c r="H168" s="11">
        <v>0</v>
      </c>
    </row>
    <row r="169" spans="2:10" ht="17.5" x14ac:dyDescent="0.65">
      <c r="B169" s="30">
        <v>150305</v>
      </c>
      <c r="C169" s="19" t="s">
        <v>470</v>
      </c>
      <c r="D169" s="10">
        <v>500000000</v>
      </c>
      <c r="E169" s="12">
        <f t="shared" si="21"/>
        <v>250000000</v>
      </c>
      <c r="F169" s="12">
        <v>0</v>
      </c>
      <c r="G169" s="34">
        <f>E169-F169</f>
        <v>250000000</v>
      </c>
      <c r="H169" s="11">
        <v>0</v>
      </c>
    </row>
    <row r="170" spans="2:10" ht="17.5" x14ac:dyDescent="0.65">
      <c r="B170" s="31">
        <v>150390</v>
      </c>
      <c r="C170" s="19" t="s">
        <v>189</v>
      </c>
      <c r="D170" s="12">
        <v>0</v>
      </c>
      <c r="E170" s="12">
        <f t="shared" si="21"/>
        <v>0</v>
      </c>
      <c r="F170" s="12">
        <v>0</v>
      </c>
      <c r="G170" s="33">
        <v>0</v>
      </c>
      <c r="H170" s="13">
        <v>0</v>
      </c>
    </row>
    <row r="171" spans="2:10" ht="17.5" x14ac:dyDescent="0.65">
      <c r="B171" s="105">
        <v>160000</v>
      </c>
      <c r="C171" s="106" t="s">
        <v>471</v>
      </c>
      <c r="D171" s="115">
        <v>557500000000</v>
      </c>
      <c r="E171" s="115">
        <v>0</v>
      </c>
      <c r="F171" s="115">
        <f>F172+F177+F196</f>
        <v>235471461819</v>
      </c>
      <c r="G171" s="108">
        <v>0</v>
      </c>
      <c r="H171" s="107">
        <v>0</v>
      </c>
      <c r="I171" s="92"/>
      <c r="J171" s="92"/>
    </row>
    <row r="172" spans="2:10" ht="17.5" x14ac:dyDescent="0.65">
      <c r="B172" s="105">
        <v>160100</v>
      </c>
      <c r="C172" s="106" t="s">
        <v>472</v>
      </c>
      <c r="D172" s="115">
        <v>185500000000</v>
      </c>
      <c r="E172" s="115">
        <v>0</v>
      </c>
      <c r="F172" s="115">
        <f>SUM(F173:F176)</f>
        <v>92682703877</v>
      </c>
      <c r="G172" s="108">
        <f>SUM(G173:G176)</f>
        <v>2641733549</v>
      </c>
      <c r="H172" s="108">
        <f>SUM(H173:H176)</f>
        <v>2574437426</v>
      </c>
      <c r="I172" s="92"/>
      <c r="J172" s="92"/>
    </row>
    <row r="173" spans="2:10" ht="17.5" x14ac:dyDescent="0.65">
      <c r="B173" s="31">
        <v>160101</v>
      </c>
      <c r="C173" s="19" t="s">
        <v>473</v>
      </c>
      <c r="D173" s="12">
        <v>400000000</v>
      </c>
      <c r="E173" s="12">
        <f t="shared" ref="E173:E187" si="24">D173/2</f>
        <v>200000000</v>
      </c>
      <c r="F173" s="12">
        <v>58266451</v>
      </c>
      <c r="G173" s="33">
        <f>E173-F173</f>
        <v>141733549</v>
      </c>
      <c r="H173" s="13">
        <v>0</v>
      </c>
    </row>
    <row r="174" spans="2:10" ht="17.5" x14ac:dyDescent="0.65">
      <c r="B174" s="31">
        <v>160102</v>
      </c>
      <c r="C174" s="19" t="s">
        <v>474</v>
      </c>
      <c r="D174" s="12">
        <v>180000000000</v>
      </c>
      <c r="E174" s="12">
        <f t="shared" si="24"/>
        <v>90000000000</v>
      </c>
      <c r="F174" s="12">
        <v>91623056545</v>
      </c>
      <c r="G174" s="33">
        <v>0</v>
      </c>
      <c r="H174" s="13">
        <f>F174-E174</f>
        <v>1623056545</v>
      </c>
    </row>
    <row r="175" spans="2:10" ht="17.5" x14ac:dyDescent="0.65">
      <c r="B175" s="31">
        <v>160103</v>
      </c>
      <c r="C175" s="19" t="s">
        <v>475</v>
      </c>
      <c r="D175" s="12">
        <v>100000000</v>
      </c>
      <c r="E175" s="12">
        <f t="shared" si="24"/>
        <v>50000000</v>
      </c>
      <c r="F175" s="12">
        <v>1001380881</v>
      </c>
      <c r="G175" s="33">
        <v>0</v>
      </c>
      <c r="H175" s="13">
        <f>F175-E175</f>
        <v>951380881</v>
      </c>
    </row>
    <row r="176" spans="2:10" ht="17.5" x14ac:dyDescent="0.65">
      <c r="B176" s="31">
        <v>160104</v>
      </c>
      <c r="C176" s="19" t="s">
        <v>476</v>
      </c>
      <c r="D176" s="12">
        <v>5000000000</v>
      </c>
      <c r="E176" s="12">
        <f t="shared" si="24"/>
        <v>2500000000</v>
      </c>
      <c r="F176" s="12">
        <v>0</v>
      </c>
      <c r="G176" s="33">
        <f>E176-F176</f>
        <v>2500000000</v>
      </c>
      <c r="H176" s="13">
        <v>0</v>
      </c>
    </row>
    <row r="177" spans="2:10" ht="17.5" x14ac:dyDescent="0.65">
      <c r="B177" s="105">
        <v>160200</v>
      </c>
      <c r="C177" s="106" t="s">
        <v>477</v>
      </c>
      <c r="D177" s="115">
        <v>372000000000</v>
      </c>
      <c r="E177" s="115">
        <f t="shared" si="24"/>
        <v>186000000000</v>
      </c>
      <c r="F177" s="115">
        <f>SUM(F178:F195:F195)</f>
        <v>142788757942</v>
      </c>
      <c r="G177" s="108">
        <f>G180+G182+G183+G184+G185+G186+G187+G188+G191+G192+G194+G195</f>
        <v>46129447772</v>
      </c>
      <c r="H177" s="108">
        <f>H178+H179+H181</f>
        <v>2918205714</v>
      </c>
      <c r="I177" s="92"/>
      <c r="J177" s="92"/>
    </row>
    <row r="178" spans="2:10" ht="17.5" x14ac:dyDescent="0.65">
      <c r="B178" s="31">
        <v>160201</v>
      </c>
      <c r="C178" s="19" t="s">
        <v>478</v>
      </c>
      <c r="D178" s="12">
        <v>170000000000</v>
      </c>
      <c r="E178" s="12">
        <f t="shared" si="24"/>
        <v>85000000000</v>
      </c>
      <c r="F178" s="12">
        <v>85158233332</v>
      </c>
      <c r="G178" s="33">
        <v>0</v>
      </c>
      <c r="H178" s="13">
        <f>F178-E178</f>
        <v>158233332</v>
      </c>
    </row>
    <row r="179" spans="2:10" ht="17.5" x14ac:dyDescent="0.65">
      <c r="B179" s="31">
        <v>160202</v>
      </c>
      <c r="C179" s="19" t="s">
        <v>479</v>
      </c>
      <c r="D179" s="12">
        <v>20000000000</v>
      </c>
      <c r="E179" s="12">
        <f t="shared" si="24"/>
        <v>10000000000</v>
      </c>
      <c r="F179" s="12">
        <v>12692257465</v>
      </c>
      <c r="G179" s="33">
        <v>0</v>
      </c>
      <c r="H179" s="13">
        <f>F179-E179</f>
        <v>2692257465</v>
      </c>
    </row>
    <row r="180" spans="2:10" ht="17.5" x14ac:dyDescent="0.65">
      <c r="B180" s="31">
        <v>160203</v>
      </c>
      <c r="C180" s="19" t="s">
        <v>480</v>
      </c>
      <c r="D180" s="12">
        <v>30000000000</v>
      </c>
      <c r="E180" s="12">
        <f t="shared" si="24"/>
        <v>15000000000</v>
      </c>
      <c r="F180" s="12">
        <v>7675825000</v>
      </c>
      <c r="G180" s="33">
        <f>E180-F180</f>
        <v>7324175000</v>
      </c>
      <c r="H180" s="13">
        <v>0</v>
      </c>
    </row>
    <row r="181" spans="2:10" ht="17.5" x14ac:dyDescent="0.65">
      <c r="B181" s="31">
        <v>160204</v>
      </c>
      <c r="C181" s="19" t="s">
        <v>481</v>
      </c>
      <c r="D181" s="12">
        <v>6700000000</v>
      </c>
      <c r="E181" s="12">
        <f t="shared" si="24"/>
        <v>3350000000</v>
      </c>
      <c r="F181" s="12">
        <v>3417714917</v>
      </c>
      <c r="G181" s="33">
        <v>0</v>
      </c>
      <c r="H181" s="13">
        <f>F181-E181</f>
        <v>67714917</v>
      </c>
    </row>
    <row r="182" spans="2:10" ht="17.5" x14ac:dyDescent="0.65">
      <c r="B182" s="31">
        <v>160205</v>
      </c>
      <c r="C182" s="19" t="s">
        <v>482</v>
      </c>
      <c r="D182" s="12">
        <v>300000000</v>
      </c>
      <c r="E182" s="12">
        <f t="shared" si="24"/>
        <v>150000000</v>
      </c>
      <c r="F182" s="12">
        <v>36000000</v>
      </c>
      <c r="G182" s="33">
        <f>E182-F182</f>
        <v>114000000</v>
      </c>
      <c r="H182" s="13">
        <v>0</v>
      </c>
    </row>
    <row r="183" spans="2:10" ht="17.5" x14ac:dyDescent="0.65">
      <c r="B183" s="31">
        <v>160206</v>
      </c>
      <c r="C183" s="19" t="s">
        <v>483</v>
      </c>
      <c r="D183" s="12">
        <v>1500000000</v>
      </c>
      <c r="E183" s="12">
        <f t="shared" si="24"/>
        <v>750000000</v>
      </c>
      <c r="F183" s="12">
        <v>76300000</v>
      </c>
      <c r="G183" s="33">
        <f t="shared" ref="G183:G188" si="25">E183-F183</f>
        <v>673700000</v>
      </c>
      <c r="H183" s="13">
        <v>0</v>
      </c>
    </row>
    <row r="184" spans="2:10" ht="17.5" x14ac:dyDescent="0.65">
      <c r="B184" s="31">
        <v>160207</v>
      </c>
      <c r="C184" s="19" t="s">
        <v>484</v>
      </c>
      <c r="D184" s="12">
        <v>34800000000</v>
      </c>
      <c r="E184" s="12">
        <f t="shared" si="24"/>
        <v>17400000000</v>
      </c>
      <c r="F184" s="12">
        <v>17123727562</v>
      </c>
      <c r="G184" s="33">
        <f t="shared" si="25"/>
        <v>276272438</v>
      </c>
      <c r="H184" s="13">
        <v>0</v>
      </c>
    </row>
    <row r="185" spans="2:10" ht="17.5" x14ac:dyDescent="0.65">
      <c r="B185" s="31">
        <v>160208</v>
      </c>
      <c r="C185" s="19" t="s">
        <v>485</v>
      </c>
      <c r="D185" s="12">
        <v>500000000</v>
      </c>
      <c r="E185" s="12">
        <f t="shared" si="24"/>
        <v>250000000</v>
      </c>
      <c r="F185" s="12">
        <v>0</v>
      </c>
      <c r="G185" s="33">
        <f t="shared" si="25"/>
        <v>250000000</v>
      </c>
      <c r="H185" s="13">
        <f>H186+H197</f>
        <v>0</v>
      </c>
    </row>
    <row r="186" spans="2:10" ht="17.5" x14ac:dyDescent="0.65">
      <c r="B186" s="31">
        <v>160209</v>
      </c>
      <c r="C186" s="19" t="s">
        <v>486</v>
      </c>
      <c r="D186" s="12">
        <v>5000000000</v>
      </c>
      <c r="E186" s="12">
        <f t="shared" si="24"/>
        <v>2500000000</v>
      </c>
      <c r="F186" s="12">
        <v>1147000000</v>
      </c>
      <c r="G186" s="33">
        <f t="shared" si="25"/>
        <v>1353000000</v>
      </c>
      <c r="H186" s="13">
        <f>SUM(H187:H201)</f>
        <v>0</v>
      </c>
    </row>
    <row r="187" spans="2:10" ht="17.5" x14ac:dyDescent="0.65">
      <c r="B187" s="31">
        <v>160210</v>
      </c>
      <c r="C187" s="19" t="s">
        <v>487</v>
      </c>
      <c r="D187" s="12">
        <v>6000000000</v>
      </c>
      <c r="E187" s="12">
        <f t="shared" si="24"/>
        <v>3000000000</v>
      </c>
      <c r="F187" s="12">
        <v>1749553200</v>
      </c>
      <c r="G187" s="33">
        <f t="shared" si="25"/>
        <v>1250446800</v>
      </c>
      <c r="H187" s="13">
        <v>0</v>
      </c>
    </row>
    <row r="188" spans="2:10" ht="17.5" x14ac:dyDescent="0.65">
      <c r="B188" s="31">
        <v>160211</v>
      </c>
      <c r="C188" s="19" t="s">
        <v>488</v>
      </c>
      <c r="D188" s="12">
        <v>6000000000</v>
      </c>
      <c r="E188" s="12">
        <f>D188/2</f>
        <v>3000000000</v>
      </c>
      <c r="F188" s="12">
        <v>660000000</v>
      </c>
      <c r="G188" s="33">
        <f t="shared" si="25"/>
        <v>2340000000</v>
      </c>
      <c r="H188" s="13">
        <v>0</v>
      </c>
    </row>
    <row r="189" spans="2:10" ht="34" x14ac:dyDescent="1.85">
      <c r="B189" s="27" t="s">
        <v>15</v>
      </c>
      <c r="C189" s="302" t="s">
        <v>77</v>
      </c>
      <c r="D189" s="302"/>
      <c r="E189" s="302"/>
      <c r="F189" s="302"/>
      <c r="G189" s="301" t="s">
        <v>17</v>
      </c>
      <c r="H189" s="301"/>
    </row>
    <row r="190" spans="2:10" ht="34" x14ac:dyDescent="1.85">
      <c r="B190" s="20" t="s">
        <v>18</v>
      </c>
      <c r="C190" s="302" t="s">
        <v>19</v>
      </c>
      <c r="D190" s="302"/>
      <c r="E190" s="302"/>
      <c r="F190" s="302"/>
      <c r="G190" s="307" t="s">
        <v>313</v>
      </c>
      <c r="H190" s="307"/>
    </row>
    <row r="191" spans="2:10" ht="17.5" x14ac:dyDescent="0.65">
      <c r="B191" s="30">
        <v>160212</v>
      </c>
      <c r="C191" s="19" t="s">
        <v>489</v>
      </c>
      <c r="D191" s="10">
        <v>6500000000</v>
      </c>
      <c r="E191" s="10">
        <f t="shared" ref="E191:E198" si="26">D191/2</f>
        <v>3250000000</v>
      </c>
      <c r="F191" s="33">
        <v>1087400000</v>
      </c>
      <c r="G191" s="33">
        <f>E191-F191</f>
        <v>2162600000</v>
      </c>
      <c r="H191" s="11">
        <v>0</v>
      </c>
    </row>
    <row r="192" spans="2:10" ht="17.5" x14ac:dyDescent="0.65">
      <c r="B192" s="30">
        <v>160213</v>
      </c>
      <c r="C192" s="19" t="s">
        <v>490</v>
      </c>
      <c r="D192" s="10">
        <v>700000000</v>
      </c>
      <c r="E192" s="10">
        <f t="shared" si="26"/>
        <v>350000000</v>
      </c>
      <c r="F192" s="33">
        <v>243023466</v>
      </c>
      <c r="G192" s="33">
        <f>E192-F192</f>
        <v>106976534</v>
      </c>
      <c r="H192" s="11">
        <v>0</v>
      </c>
    </row>
    <row r="193" spans="2:10" s="122" customFormat="1" ht="14" x14ac:dyDescent="0.55000000000000004">
      <c r="B193" s="120">
        <v>160214</v>
      </c>
      <c r="C193" s="121" t="s">
        <v>491</v>
      </c>
      <c r="D193" s="159">
        <v>0</v>
      </c>
      <c r="E193" s="159">
        <f t="shared" si="26"/>
        <v>0</v>
      </c>
      <c r="F193" s="154">
        <v>0</v>
      </c>
      <c r="G193" s="154">
        <v>0</v>
      </c>
      <c r="H193" s="160">
        <f>F193-E193</f>
        <v>0</v>
      </c>
    </row>
    <row r="194" spans="2:10" ht="17.5" x14ac:dyDescent="0.65">
      <c r="B194" s="30">
        <v>160215</v>
      </c>
      <c r="C194" s="19" t="s">
        <v>492</v>
      </c>
      <c r="D194" s="10">
        <v>80000000000</v>
      </c>
      <c r="E194" s="10">
        <f t="shared" si="26"/>
        <v>40000000000</v>
      </c>
      <c r="F194" s="33">
        <v>11695000000</v>
      </c>
      <c r="G194" s="33">
        <f>E194-F194</f>
        <v>28305000000</v>
      </c>
      <c r="H194" s="11">
        <v>0</v>
      </c>
    </row>
    <row r="195" spans="2:10" ht="17.5" x14ac:dyDescent="0.65">
      <c r="B195" s="30">
        <v>160290</v>
      </c>
      <c r="C195" s="19" t="s">
        <v>493</v>
      </c>
      <c r="D195" s="10">
        <v>4000000000</v>
      </c>
      <c r="E195" s="10">
        <f t="shared" si="26"/>
        <v>2000000000</v>
      </c>
      <c r="F195" s="33">
        <v>26723000</v>
      </c>
      <c r="G195" s="33">
        <f>E195-F195</f>
        <v>1973277000</v>
      </c>
      <c r="H195" s="11">
        <v>0</v>
      </c>
    </row>
    <row r="196" spans="2:10" ht="17.5" x14ac:dyDescent="0.65">
      <c r="B196" s="105">
        <v>160300</v>
      </c>
      <c r="C196" s="106" t="s">
        <v>494</v>
      </c>
      <c r="D196" s="115">
        <v>0</v>
      </c>
      <c r="E196" s="115">
        <f t="shared" si="26"/>
        <v>0</v>
      </c>
      <c r="F196" s="108">
        <v>0</v>
      </c>
      <c r="G196" s="108">
        <f>E196-F196</f>
        <v>0</v>
      </c>
      <c r="H196" s="107">
        <v>0</v>
      </c>
      <c r="I196" s="92"/>
      <c r="J196" s="92"/>
    </row>
    <row r="197" spans="2:10" s="167" customFormat="1" ht="10" x14ac:dyDescent="0.4">
      <c r="B197" s="161">
        <v>160301</v>
      </c>
      <c r="C197" s="162" t="s">
        <v>495</v>
      </c>
      <c r="D197" s="163">
        <v>0</v>
      </c>
      <c r="E197" s="164">
        <f t="shared" si="26"/>
        <v>0</v>
      </c>
      <c r="F197" s="165">
        <v>0</v>
      </c>
      <c r="G197" s="165">
        <v>0</v>
      </c>
      <c r="H197" s="166">
        <f>SUM(H198:H203)</f>
        <v>0</v>
      </c>
    </row>
    <row r="198" spans="2:10" s="167" customFormat="1" ht="10" x14ac:dyDescent="0.4">
      <c r="B198" s="161">
        <v>160302</v>
      </c>
      <c r="C198" s="162" t="s">
        <v>496</v>
      </c>
      <c r="D198" s="163">
        <v>0</v>
      </c>
      <c r="E198" s="164">
        <f t="shared" si="26"/>
        <v>0</v>
      </c>
      <c r="F198" s="165">
        <v>0</v>
      </c>
      <c r="G198" s="165">
        <f>E198-F198</f>
        <v>0</v>
      </c>
      <c r="H198" s="166">
        <v>0</v>
      </c>
    </row>
    <row r="199" spans="2:10" s="167" customFormat="1" ht="10" x14ac:dyDescent="0.4">
      <c r="B199" s="161">
        <v>160303</v>
      </c>
      <c r="C199" s="162" t="s">
        <v>497</v>
      </c>
      <c r="D199" s="163">
        <v>0</v>
      </c>
      <c r="E199" s="164">
        <f t="shared" ref="E199:E203" si="27">D199/2</f>
        <v>0</v>
      </c>
      <c r="F199" s="165">
        <v>0</v>
      </c>
      <c r="G199" s="165">
        <v>0</v>
      </c>
      <c r="H199" s="166">
        <f t="shared" ref="H199" si="28">SUM(H200:H205)</f>
        <v>0</v>
      </c>
    </row>
    <row r="200" spans="2:10" s="167" customFormat="1" ht="10" x14ac:dyDescent="0.4">
      <c r="B200" s="161">
        <v>160304</v>
      </c>
      <c r="C200" s="162" t="s">
        <v>498</v>
      </c>
      <c r="D200" s="163">
        <v>0</v>
      </c>
      <c r="E200" s="164">
        <f t="shared" si="27"/>
        <v>0</v>
      </c>
      <c r="F200" s="165">
        <v>0</v>
      </c>
      <c r="G200" s="165">
        <v>0</v>
      </c>
      <c r="H200" s="166">
        <f t="shared" ref="H200" si="29">SUM(H201:H206)</f>
        <v>0</v>
      </c>
    </row>
    <row r="201" spans="2:10" s="167" customFormat="1" ht="10" x14ac:dyDescent="0.4">
      <c r="B201" s="161">
        <v>160305</v>
      </c>
      <c r="C201" s="162" t="s">
        <v>321</v>
      </c>
      <c r="D201" s="163">
        <v>0</v>
      </c>
      <c r="E201" s="164">
        <f t="shared" si="27"/>
        <v>0</v>
      </c>
      <c r="F201" s="165">
        <v>0</v>
      </c>
      <c r="G201" s="165">
        <v>0</v>
      </c>
      <c r="H201" s="166">
        <f t="shared" ref="H201" si="30">SUM(H202:H207)</f>
        <v>0</v>
      </c>
    </row>
    <row r="202" spans="2:10" s="167" customFormat="1" ht="10" x14ac:dyDescent="0.4">
      <c r="B202" s="161">
        <v>160306</v>
      </c>
      <c r="C202" s="162" t="s">
        <v>499</v>
      </c>
      <c r="D202" s="163">
        <v>0</v>
      </c>
      <c r="E202" s="164">
        <f t="shared" si="27"/>
        <v>0</v>
      </c>
      <c r="F202" s="165">
        <v>0</v>
      </c>
      <c r="G202" s="165">
        <v>0</v>
      </c>
      <c r="H202" s="166">
        <f t="shared" ref="H202" si="31">SUM(H203:H208)</f>
        <v>0</v>
      </c>
    </row>
    <row r="203" spans="2:10" s="167" customFormat="1" ht="10" x14ac:dyDescent="0.4">
      <c r="B203" s="161">
        <v>160390</v>
      </c>
      <c r="C203" s="162" t="s">
        <v>500</v>
      </c>
      <c r="D203" s="163">
        <v>0</v>
      </c>
      <c r="E203" s="164">
        <f t="shared" si="27"/>
        <v>0</v>
      </c>
      <c r="F203" s="165">
        <v>0</v>
      </c>
      <c r="G203" s="165">
        <v>0</v>
      </c>
      <c r="H203" s="166">
        <f t="shared" ref="H203" si="32">SUM(H204:H209)</f>
        <v>0</v>
      </c>
    </row>
    <row r="204" spans="2:10" ht="17.5" x14ac:dyDescent="0.65">
      <c r="B204" s="105">
        <v>170000</v>
      </c>
      <c r="C204" s="106" t="s">
        <v>501</v>
      </c>
      <c r="D204" s="115">
        <v>202300000000</v>
      </c>
      <c r="E204" s="115">
        <f t="shared" ref="E204:E240" si="33">D204/2</f>
        <v>101150000000</v>
      </c>
      <c r="F204" s="108">
        <f>F205+F210</f>
        <v>23736839324</v>
      </c>
      <c r="G204" s="108"/>
      <c r="H204" s="107"/>
      <c r="I204" s="92"/>
      <c r="J204" s="92"/>
    </row>
    <row r="205" spans="2:10" ht="17.5" x14ac:dyDescent="0.65">
      <c r="B205" s="105">
        <v>170100</v>
      </c>
      <c r="C205" s="106" t="s">
        <v>322</v>
      </c>
      <c r="D205" s="115">
        <v>29000000000</v>
      </c>
      <c r="E205" s="115">
        <f t="shared" si="33"/>
        <v>14500000000</v>
      </c>
      <c r="F205" s="108">
        <f>SUM(F206:F209)</f>
        <v>1125427441</v>
      </c>
      <c r="G205" s="108">
        <f>SUM(G206:G209)</f>
        <v>13374572559</v>
      </c>
      <c r="H205" s="107">
        <f>SUM(H206:H209)</f>
        <v>0</v>
      </c>
      <c r="I205" s="92"/>
      <c r="J205" s="92"/>
    </row>
    <row r="206" spans="2:10" ht="17.5" x14ac:dyDescent="0.65">
      <c r="B206" s="30">
        <v>170101</v>
      </c>
      <c r="C206" s="19" t="s">
        <v>502</v>
      </c>
      <c r="D206" s="10">
        <v>3500000000</v>
      </c>
      <c r="E206" s="10">
        <f t="shared" si="33"/>
        <v>1750000000</v>
      </c>
      <c r="F206" s="33">
        <v>1010377243</v>
      </c>
      <c r="G206" s="33">
        <f>E206-F206</f>
        <v>739622757</v>
      </c>
      <c r="H206" s="11">
        <v>0</v>
      </c>
    </row>
    <row r="207" spans="2:10" ht="17.5" x14ac:dyDescent="0.65">
      <c r="B207" s="30">
        <v>170102</v>
      </c>
      <c r="C207" s="19" t="s">
        <v>503</v>
      </c>
      <c r="D207" s="10">
        <v>500000000</v>
      </c>
      <c r="E207" s="10">
        <f t="shared" si="33"/>
        <v>250000000</v>
      </c>
      <c r="F207" s="33">
        <v>68700000</v>
      </c>
      <c r="G207" s="33">
        <f t="shared" ref="G207:G209" si="34">E207-F207</f>
        <v>181300000</v>
      </c>
      <c r="H207" s="11">
        <v>0</v>
      </c>
    </row>
    <row r="208" spans="2:10" ht="17.5" x14ac:dyDescent="0.65">
      <c r="B208" s="30">
        <v>170103</v>
      </c>
      <c r="C208" s="19" t="s">
        <v>504</v>
      </c>
      <c r="D208" s="10">
        <v>1000000000</v>
      </c>
      <c r="E208" s="10">
        <f t="shared" si="33"/>
        <v>500000000</v>
      </c>
      <c r="F208" s="33">
        <v>0</v>
      </c>
      <c r="G208" s="33">
        <f t="shared" si="34"/>
        <v>500000000</v>
      </c>
      <c r="H208" s="11">
        <v>0</v>
      </c>
    </row>
    <row r="209" spans="2:10" ht="17.5" x14ac:dyDescent="0.65">
      <c r="B209" s="30">
        <v>170104</v>
      </c>
      <c r="C209" s="19" t="s">
        <v>505</v>
      </c>
      <c r="D209" s="10">
        <v>24000000000</v>
      </c>
      <c r="E209" s="10">
        <f t="shared" si="33"/>
        <v>12000000000</v>
      </c>
      <c r="F209" s="33">
        <v>46350198</v>
      </c>
      <c r="G209" s="33">
        <f t="shared" si="34"/>
        <v>11953649802</v>
      </c>
      <c r="H209" s="11">
        <v>0</v>
      </c>
    </row>
    <row r="210" spans="2:10" ht="17.5" x14ac:dyDescent="0.65">
      <c r="B210" s="105">
        <v>170200</v>
      </c>
      <c r="C210" s="106" t="s">
        <v>324</v>
      </c>
      <c r="D210" s="115">
        <v>173300000000</v>
      </c>
      <c r="E210" s="115">
        <f t="shared" si="33"/>
        <v>86650000000</v>
      </c>
      <c r="F210" s="108">
        <f>SUM(F211:F226)</f>
        <v>22611411883</v>
      </c>
      <c r="G210" s="108">
        <f>SUM(G211:G226)</f>
        <v>63518433070</v>
      </c>
      <c r="H210" s="108">
        <f>SUM(H211:H226)</f>
        <v>4479844953</v>
      </c>
      <c r="I210" s="92"/>
      <c r="J210" s="92"/>
    </row>
    <row r="211" spans="2:10" ht="17.5" x14ac:dyDescent="0.65">
      <c r="B211" s="30">
        <v>170201</v>
      </c>
      <c r="C211" s="19" t="s">
        <v>506</v>
      </c>
      <c r="D211" s="10">
        <v>0</v>
      </c>
      <c r="E211" s="10">
        <f t="shared" si="33"/>
        <v>0</v>
      </c>
      <c r="F211" s="33">
        <v>0</v>
      </c>
      <c r="G211" s="33">
        <f>E211-F211</f>
        <v>0</v>
      </c>
      <c r="H211" s="11">
        <v>0</v>
      </c>
    </row>
    <row r="212" spans="2:10" ht="17.5" x14ac:dyDescent="0.65">
      <c r="B212" s="30">
        <v>170202</v>
      </c>
      <c r="C212" s="19" t="s">
        <v>507</v>
      </c>
      <c r="D212" s="10">
        <v>20000000000</v>
      </c>
      <c r="E212" s="10">
        <f t="shared" si="33"/>
        <v>10000000000</v>
      </c>
      <c r="F212" s="33">
        <v>0</v>
      </c>
      <c r="G212" s="33">
        <f t="shared" ref="G212:G214" si="35">E212-F212</f>
        <v>10000000000</v>
      </c>
      <c r="H212" s="11">
        <v>0</v>
      </c>
    </row>
    <row r="213" spans="2:10" ht="17.5" x14ac:dyDescent="0.65">
      <c r="B213" s="30">
        <v>170203</v>
      </c>
      <c r="C213" s="19" t="s">
        <v>508</v>
      </c>
      <c r="D213" s="10">
        <v>130000000000</v>
      </c>
      <c r="E213" s="10">
        <f t="shared" si="33"/>
        <v>65000000000</v>
      </c>
      <c r="F213" s="33">
        <v>11981438930</v>
      </c>
      <c r="G213" s="33">
        <f t="shared" si="35"/>
        <v>53018561070</v>
      </c>
      <c r="H213" s="11">
        <v>0</v>
      </c>
    </row>
    <row r="214" spans="2:10" s="122" customFormat="1" ht="14" x14ac:dyDescent="0.55000000000000004">
      <c r="B214" s="120">
        <v>170204</v>
      </c>
      <c r="C214" s="121" t="s">
        <v>509</v>
      </c>
      <c r="D214" s="159">
        <v>0</v>
      </c>
      <c r="E214" s="159">
        <f t="shared" si="33"/>
        <v>0</v>
      </c>
      <c r="F214" s="154">
        <v>0</v>
      </c>
      <c r="G214" s="154">
        <f t="shared" si="35"/>
        <v>0</v>
      </c>
      <c r="H214" s="160">
        <v>0</v>
      </c>
    </row>
    <row r="215" spans="2:10" ht="17.5" x14ac:dyDescent="0.65">
      <c r="B215" s="30">
        <v>170205</v>
      </c>
      <c r="C215" s="19" t="s">
        <v>510</v>
      </c>
      <c r="D215" s="10">
        <v>300000000</v>
      </c>
      <c r="E215" s="10">
        <f t="shared" si="33"/>
        <v>150000000</v>
      </c>
      <c r="F215" s="33">
        <v>229600000</v>
      </c>
      <c r="G215" s="33">
        <v>0</v>
      </c>
      <c r="H215" s="11">
        <f>F215-E215</f>
        <v>79600000</v>
      </c>
    </row>
    <row r="216" spans="2:10" ht="17.5" x14ac:dyDescent="0.65">
      <c r="B216" s="30">
        <v>170206</v>
      </c>
      <c r="C216" s="19" t="s">
        <v>511</v>
      </c>
      <c r="D216" s="10">
        <v>0</v>
      </c>
      <c r="E216" s="10">
        <f t="shared" si="33"/>
        <v>0</v>
      </c>
      <c r="F216" s="33">
        <v>0</v>
      </c>
      <c r="G216" s="33">
        <v>0</v>
      </c>
      <c r="H216" s="11">
        <v>0</v>
      </c>
    </row>
    <row r="217" spans="2:10" ht="17.5" x14ac:dyDescent="0.65">
      <c r="B217" s="30">
        <v>170207</v>
      </c>
      <c r="C217" s="19" t="s">
        <v>512</v>
      </c>
      <c r="D217" s="10">
        <v>12000000000</v>
      </c>
      <c r="E217" s="10">
        <f t="shared" si="33"/>
        <v>6000000000</v>
      </c>
      <c r="F217" s="33">
        <v>10400244953</v>
      </c>
      <c r="G217" s="33">
        <v>0</v>
      </c>
      <c r="H217" s="11">
        <f>F217-E217</f>
        <v>4400244953</v>
      </c>
    </row>
    <row r="218" spans="2:10" s="127" customFormat="1" ht="15.5" x14ac:dyDescent="0.6">
      <c r="B218" s="155">
        <v>170208</v>
      </c>
      <c r="C218" s="156" t="s">
        <v>513</v>
      </c>
      <c r="D218" s="157">
        <v>0</v>
      </c>
      <c r="E218" s="157">
        <f t="shared" si="33"/>
        <v>0</v>
      </c>
      <c r="F218" s="152">
        <v>0</v>
      </c>
      <c r="G218" s="152">
        <v>0</v>
      </c>
      <c r="H218" s="158">
        <v>0</v>
      </c>
    </row>
    <row r="219" spans="2:10" s="167" customFormat="1" ht="10" x14ac:dyDescent="0.4">
      <c r="B219" s="161">
        <v>170209</v>
      </c>
      <c r="C219" s="119" t="s">
        <v>514</v>
      </c>
      <c r="D219" s="164">
        <v>0</v>
      </c>
      <c r="E219" s="164">
        <f t="shared" si="33"/>
        <v>0</v>
      </c>
      <c r="F219" s="165">
        <v>0</v>
      </c>
      <c r="G219" s="165">
        <v>0</v>
      </c>
      <c r="H219" s="166">
        <v>0</v>
      </c>
    </row>
    <row r="220" spans="2:10" s="173" customFormat="1" ht="12.5" x14ac:dyDescent="0.5">
      <c r="B220" s="168">
        <v>170210</v>
      </c>
      <c r="C220" s="169" t="s">
        <v>515</v>
      </c>
      <c r="D220" s="170">
        <v>0</v>
      </c>
      <c r="E220" s="170">
        <f t="shared" si="33"/>
        <v>0</v>
      </c>
      <c r="F220" s="171">
        <v>0</v>
      </c>
      <c r="G220" s="171">
        <v>0</v>
      </c>
      <c r="H220" s="172">
        <v>0</v>
      </c>
    </row>
    <row r="221" spans="2:10" s="173" customFormat="1" ht="12.5" x14ac:dyDescent="0.5">
      <c r="B221" s="168">
        <v>170211</v>
      </c>
      <c r="C221" s="169" t="s">
        <v>516</v>
      </c>
      <c r="D221" s="170">
        <v>0</v>
      </c>
      <c r="E221" s="170">
        <f t="shared" si="33"/>
        <v>0</v>
      </c>
      <c r="F221" s="171">
        <v>0</v>
      </c>
      <c r="G221" s="171">
        <v>0</v>
      </c>
      <c r="H221" s="172">
        <v>0</v>
      </c>
    </row>
    <row r="222" spans="2:10" s="173" customFormat="1" ht="12.5" x14ac:dyDescent="0.5">
      <c r="B222" s="168">
        <v>170212</v>
      </c>
      <c r="C222" s="169" t="s">
        <v>517</v>
      </c>
      <c r="D222" s="170">
        <v>0</v>
      </c>
      <c r="E222" s="170">
        <f t="shared" si="33"/>
        <v>0</v>
      </c>
      <c r="F222" s="171">
        <v>0</v>
      </c>
      <c r="G222" s="171">
        <v>0</v>
      </c>
      <c r="H222" s="172">
        <v>0</v>
      </c>
    </row>
    <row r="223" spans="2:10" s="127" customFormat="1" ht="15.5" x14ac:dyDescent="0.6">
      <c r="B223" s="155">
        <v>170213</v>
      </c>
      <c r="C223" s="156" t="s">
        <v>518</v>
      </c>
      <c r="D223" s="157">
        <v>0</v>
      </c>
      <c r="E223" s="157">
        <f t="shared" si="33"/>
        <v>0</v>
      </c>
      <c r="F223" s="152">
        <v>0</v>
      </c>
      <c r="G223" s="152">
        <v>0</v>
      </c>
      <c r="H223" s="158">
        <v>0</v>
      </c>
    </row>
    <row r="224" spans="2:10" ht="17.5" x14ac:dyDescent="0.65">
      <c r="B224" s="30">
        <v>170214</v>
      </c>
      <c r="C224" s="19" t="s">
        <v>519</v>
      </c>
      <c r="D224" s="10">
        <v>10000000000</v>
      </c>
      <c r="E224" s="10">
        <f t="shared" si="33"/>
        <v>5000000000</v>
      </c>
      <c r="F224" s="33">
        <v>0</v>
      </c>
      <c r="G224" s="33">
        <v>0</v>
      </c>
      <c r="H224" s="11">
        <v>0</v>
      </c>
    </row>
    <row r="225" spans="2:10" ht="17.5" x14ac:dyDescent="0.65">
      <c r="B225" s="30">
        <v>170215</v>
      </c>
      <c r="C225" s="19" t="s">
        <v>520</v>
      </c>
      <c r="D225" s="10">
        <v>0</v>
      </c>
      <c r="E225" s="10">
        <f t="shared" si="33"/>
        <v>0</v>
      </c>
      <c r="F225" s="33">
        <v>0</v>
      </c>
      <c r="G225" s="33">
        <v>0</v>
      </c>
      <c r="H225" s="11">
        <v>0</v>
      </c>
    </row>
    <row r="226" spans="2:10" ht="17.5" x14ac:dyDescent="0.65">
      <c r="B226" s="30">
        <v>170290</v>
      </c>
      <c r="C226" s="19" t="s">
        <v>189</v>
      </c>
      <c r="D226" s="10">
        <v>1000000000</v>
      </c>
      <c r="E226" s="10">
        <f t="shared" si="33"/>
        <v>500000000</v>
      </c>
      <c r="F226" s="33">
        <v>128000</v>
      </c>
      <c r="G226" s="33">
        <f>E226-F226</f>
        <v>499872000</v>
      </c>
      <c r="H226" s="11">
        <v>0</v>
      </c>
    </row>
    <row r="227" spans="2:10" ht="17.5" x14ac:dyDescent="0.65">
      <c r="B227" s="105">
        <v>200000</v>
      </c>
      <c r="C227" s="106" t="s">
        <v>521</v>
      </c>
      <c r="D227" s="115">
        <v>2845000000000</v>
      </c>
      <c r="E227" s="115">
        <f t="shared" si="33"/>
        <v>1422500000000</v>
      </c>
      <c r="F227" s="108">
        <f>F228+F233+F238</f>
        <v>0</v>
      </c>
      <c r="G227" s="108"/>
      <c r="H227" s="107"/>
      <c r="I227" s="92"/>
      <c r="J227" s="92"/>
    </row>
    <row r="228" spans="2:10" ht="17.5" x14ac:dyDescent="0.65">
      <c r="B228" s="105">
        <v>210000</v>
      </c>
      <c r="C228" s="106" t="s">
        <v>522</v>
      </c>
      <c r="D228" s="115">
        <v>2135000000000</v>
      </c>
      <c r="E228" s="115">
        <f t="shared" si="33"/>
        <v>1067500000000</v>
      </c>
      <c r="F228" s="108">
        <f>SUM(F229:F232)</f>
        <v>0</v>
      </c>
      <c r="G228" s="108">
        <f>SUM(G229:G232)</f>
        <v>1067500000000</v>
      </c>
      <c r="H228" s="107">
        <v>0</v>
      </c>
      <c r="I228" s="92"/>
      <c r="J228" s="92"/>
    </row>
    <row r="229" spans="2:10" ht="17.5" x14ac:dyDescent="0.65">
      <c r="B229" s="30">
        <v>210100</v>
      </c>
      <c r="C229" s="19" t="s">
        <v>523</v>
      </c>
      <c r="D229" s="10">
        <v>69000000000</v>
      </c>
      <c r="E229" s="10">
        <f t="shared" si="33"/>
        <v>34500000000</v>
      </c>
      <c r="F229" s="33">
        <v>0</v>
      </c>
      <c r="G229" s="33">
        <f>E229-F229</f>
        <v>34500000000</v>
      </c>
      <c r="H229" s="11">
        <v>0</v>
      </c>
    </row>
    <row r="230" spans="2:10" ht="17.5" x14ac:dyDescent="0.65">
      <c r="B230" s="30">
        <v>210200</v>
      </c>
      <c r="C230" s="19" t="s">
        <v>524</v>
      </c>
      <c r="D230" s="10">
        <v>445000000000</v>
      </c>
      <c r="E230" s="10">
        <f t="shared" si="33"/>
        <v>222500000000</v>
      </c>
      <c r="F230" s="33">
        <v>0</v>
      </c>
      <c r="G230" s="33">
        <f t="shared" ref="G230:G231" si="36">E230-F230</f>
        <v>222500000000</v>
      </c>
      <c r="H230" s="11">
        <v>0</v>
      </c>
    </row>
    <row r="231" spans="2:10" ht="17.5" x14ac:dyDescent="0.65">
      <c r="B231" s="30">
        <v>210300</v>
      </c>
      <c r="C231" s="19" t="s">
        <v>525</v>
      </c>
      <c r="D231" s="10">
        <v>1371000000000</v>
      </c>
      <c r="E231" s="10">
        <f t="shared" si="33"/>
        <v>685500000000</v>
      </c>
      <c r="F231" s="33">
        <v>0</v>
      </c>
      <c r="G231" s="33">
        <f t="shared" si="36"/>
        <v>685500000000</v>
      </c>
      <c r="H231" s="11">
        <v>0</v>
      </c>
    </row>
    <row r="232" spans="2:10" ht="17.5" x14ac:dyDescent="0.65">
      <c r="B232" s="30">
        <v>210400</v>
      </c>
      <c r="C232" s="19" t="s">
        <v>526</v>
      </c>
      <c r="D232" s="10">
        <v>250000000000</v>
      </c>
      <c r="E232" s="10">
        <f t="shared" si="33"/>
        <v>125000000000</v>
      </c>
      <c r="F232" s="33">
        <v>0</v>
      </c>
      <c r="G232" s="33">
        <f>E232-F232</f>
        <v>125000000000</v>
      </c>
      <c r="H232" s="11">
        <v>0</v>
      </c>
    </row>
    <row r="233" spans="2:10" ht="17.5" x14ac:dyDescent="0.65">
      <c r="B233" s="105">
        <v>220000</v>
      </c>
      <c r="C233" s="106" t="s">
        <v>527</v>
      </c>
      <c r="D233" s="115">
        <v>315000000000</v>
      </c>
      <c r="E233" s="115">
        <f t="shared" si="33"/>
        <v>157500000000</v>
      </c>
      <c r="F233" s="108">
        <f>SUM(F234:F237)</f>
        <v>0</v>
      </c>
      <c r="G233" s="108">
        <f>SUM(G234:G237)</f>
        <v>157500000000</v>
      </c>
      <c r="H233" s="107">
        <f>SUM(H234:H237)</f>
        <v>0</v>
      </c>
      <c r="I233" s="92"/>
      <c r="J233" s="92"/>
    </row>
    <row r="234" spans="2:10" ht="17.5" x14ac:dyDescent="0.65">
      <c r="B234" s="30">
        <v>220100</v>
      </c>
      <c r="C234" s="19" t="s">
        <v>528</v>
      </c>
      <c r="D234" s="10">
        <v>225000000000</v>
      </c>
      <c r="E234" s="10">
        <f t="shared" si="33"/>
        <v>112500000000</v>
      </c>
      <c r="F234" s="33">
        <v>0</v>
      </c>
      <c r="G234" s="33">
        <f>E234-F234</f>
        <v>112500000000</v>
      </c>
      <c r="H234" s="11">
        <v>0</v>
      </c>
    </row>
    <row r="235" spans="2:10" ht="17.5" x14ac:dyDescent="0.65">
      <c r="B235" s="30">
        <v>220200</v>
      </c>
      <c r="C235" s="19" t="s">
        <v>529</v>
      </c>
      <c r="D235" s="10">
        <v>60000000000</v>
      </c>
      <c r="E235" s="10">
        <f t="shared" si="33"/>
        <v>30000000000</v>
      </c>
      <c r="F235" s="33">
        <v>0</v>
      </c>
      <c r="G235" s="33">
        <f t="shared" ref="G235:G237" si="37">E235-F235</f>
        <v>30000000000</v>
      </c>
      <c r="H235" s="11">
        <v>0</v>
      </c>
    </row>
    <row r="236" spans="2:10" ht="17.5" x14ac:dyDescent="0.65">
      <c r="B236" s="30">
        <v>220300</v>
      </c>
      <c r="C236" s="19" t="s">
        <v>530</v>
      </c>
      <c r="D236" s="10">
        <v>30000000000</v>
      </c>
      <c r="E236" s="10">
        <f t="shared" si="33"/>
        <v>15000000000</v>
      </c>
      <c r="F236" s="33">
        <v>0</v>
      </c>
      <c r="G236" s="33">
        <f t="shared" si="37"/>
        <v>15000000000</v>
      </c>
      <c r="H236" s="11">
        <v>0</v>
      </c>
    </row>
    <row r="237" spans="2:10" ht="17.5" x14ac:dyDescent="0.65">
      <c r="B237" s="30">
        <v>220900</v>
      </c>
      <c r="C237" s="19" t="s">
        <v>189</v>
      </c>
      <c r="D237" s="10">
        <v>0</v>
      </c>
      <c r="E237" s="10">
        <f t="shared" si="33"/>
        <v>0</v>
      </c>
      <c r="F237" s="33">
        <v>0</v>
      </c>
      <c r="G237" s="33">
        <f t="shared" si="37"/>
        <v>0</v>
      </c>
      <c r="H237" s="11">
        <v>0</v>
      </c>
    </row>
    <row r="238" spans="2:10" ht="17.5" x14ac:dyDescent="0.65">
      <c r="B238" s="105">
        <v>230000</v>
      </c>
      <c r="C238" s="106" t="s">
        <v>531</v>
      </c>
      <c r="D238" s="115">
        <v>15000000000</v>
      </c>
      <c r="E238" s="115">
        <f t="shared" si="33"/>
        <v>7500000000</v>
      </c>
      <c r="F238" s="108">
        <f>SUM(F239:F240)</f>
        <v>0</v>
      </c>
      <c r="G238" s="108">
        <f>SUM(G239:G240)</f>
        <v>7500000000</v>
      </c>
      <c r="H238" s="107">
        <f>SUM(H239:H240)</f>
        <v>0</v>
      </c>
      <c r="I238" s="92"/>
      <c r="J238" s="92"/>
    </row>
    <row r="239" spans="2:10" ht="17.5" x14ac:dyDescent="0.65">
      <c r="B239" s="30">
        <v>230100</v>
      </c>
      <c r="C239" s="19" t="s">
        <v>531</v>
      </c>
      <c r="D239" s="10">
        <v>15000000000</v>
      </c>
      <c r="E239" s="10">
        <f t="shared" si="33"/>
        <v>7500000000</v>
      </c>
      <c r="F239" s="33">
        <v>0</v>
      </c>
      <c r="G239" s="33">
        <f>E239-F239</f>
        <v>7500000000</v>
      </c>
      <c r="H239" s="11">
        <v>0</v>
      </c>
    </row>
    <row r="240" spans="2:10" ht="17.5" x14ac:dyDescent="0.65">
      <c r="B240" s="30">
        <v>240000</v>
      </c>
      <c r="C240" s="19" t="s">
        <v>532</v>
      </c>
      <c r="D240" s="10">
        <v>0</v>
      </c>
      <c r="E240" s="10">
        <f t="shared" si="33"/>
        <v>0</v>
      </c>
      <c r="F240" s="33">
        <v>0</v>
      </c>
      <c r="G240" s="33">
        <v>0</v>
      </c>
      <c r="H240" s="11">
        <v>0</v>
      </c>
    </row>
    <row r="241" spans="2:8" ht="34" x14ac:dyDescent="1.85">
      <c r="B241" s="27" t="s">
        <v>15</v>
      </c>
      <c r="C241" s="302" t="s">
        <v>77</v>
      </c>
      <c r="D241" s="302"/>
      <c r="E241" s="302"/>
      <c r="F241" s="302"/>
      <c r="G241" s="301" t="s">
        <v>17</v>
      </c>
      <c r="H241" s="301"/>
    </row>
    <row r="242" spans="2:8" ht="34" x14ac:dyDescent="1.85">
      <c r="B242" s="20" t="s">
        <v>18</v>
      </c>
      <c r="C242" s="302" t="s">
        <v>19</v>
      </c>
      <c r="D242" s="302"/>
      <c r="E242" s="302"/>
      <c r="F242" s="302"/>
      <c r="G242" s="307" t="s">
        <v>313</v>
      </c>
      <c r="H242" s="307"/>
    </row>
  </sheetData>
  <mergeCells count="27">
    <mergeCell ref="C95:F95"/>
    <mergeCell ref="G95:H95"/>
    <mergeCell ref="B2:B3"/>
    <mergeCell ref="C2:C3"/>
    <mergeCell ref="D2:D3"/>
    <mergeCell ref="E2:E3"/>
    <mergeCell ref="F2:F3"/>
    <mergeCell ref="G2:G3"/>
    <mergeCell ref="H2:H3"/>
    <mergeCell ref="C47:F47"/>
    <mergeCell ref="G47:H47"/>
    <mergeCell ref="C48:F48"/>
    <mergeCell ref="G48:H48"/>
    <mergeCell ref="C96:F96"/>
    <mergeCell ref="G96:H96"/>
    <mergeCell ref="C142:F142"/>
    <mergeCell ref="G142:H142"/>
    <mergeCell ref="C143:F143"/>
    <mergeCell ref="G143:H143"/>
    <mergeCell ref="C241:F241"/>
    <mergeCell ref="G241:H241"/>
    <mergeCell ref="C242:F242"/>
    <mergeCell ref="G242:H242"/>
    <mergeCell ref="C189:F189"/>
    <mergeCell ref="G189:H189"/>
    <mergeCell ref="C190:F190"/>
    <mergeCell ref="G190:H190"/>
  </mergeCells>
  <pageMargins left="0" right="0" top="0" bottom="0" header="0" footer="0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74"/>
  <sheetViews>
    <sheetView rightToLeft="1" topLeftCell="B55" workbookViewId="0">
      <selection activeCell="J71" sqref="J71"/>
    </sheetView>
  </sheetViews>
  <sheetFormatPr defaultRowHeight="16" x14ac:dyDescent="0.5"/>
  <cols>
    <col min="1" max="1" width="2.6328125" customWidth="1"/>
    <col min="2" max="2" width="3.6328125" style="128" customWidth="1"/>
    <col min="3" max="3" width="53.90625" style="129" customWidth="1"/>
    <col min="4" max="4" width="32.453125" style="2" customWidth="1"/>
    <col min="5" max="5" width="26" style="2" customWidth="1"/>
    <col min="6" max="6" width="18.36328125" style="2" customWidth="1"/>
    <col min="7" max="7" width="22.36328125" style="2" customWidth="1"/>
    <col min="8" max="8" width="18.6328125" style="130" customWidth="1"/>
    <col min="9" max="9" width="15" style="131" bestFit="1" customWidth="1"/>
    <col min="10" max="10" width="16.26953125" style="131" customWidth="1"/>
  </cols>
  <sheetData>
    <row r="1" spans="2:10" ht="6.75" customHeight="1" x14ac:dyDescent="0.5"/>
    <row r="2" spans="2:10" ht="29.25" customHeight="1" x14ac:dyDescent="0.35">
      <c r="B2" s="94" t="s">
        <v>533</v>
      </c>
      <c r="C2" s="94" t="s">
        <v>534</v>
      </c>
      <c r="D2" s="143" t="s">
        <v>587</v>
      </c>
      <c r="E2" s="93" t="s">
        <v>535</v>
      </c>
      <c r="F2" s="93" t="s">
        <v>536</v>
      </c>
      <c r="G2" s="93" t="s">
        <v>588</v>
      </c>
      <c r="H2" s="93" t="s">
        <v>589</v>
      </c>
      <c r="I2" s="93" t="s">
        <v>314</v>
      </c>
      <c r="J2" s="93" t="s">
        <v>315</v>
      </c>
    </row>
    <row r="3" spans="2:10" ht="15.5" x14ac:dyDescent="0.35">
      <c r="B3" s="132">
        <v>1</v>
      </c>
      <c r="C3" s="3" t="s">
        <v>537</v>
      </c>
      <c r="D3" s="133">
        <v>3977000000</v>
      </c>
      <c r="E3" s="133">
        <f t="shared" ref="E3:F3" si="0">E4+E8</f>
        <v>707851</v>
      </c>
      <c r="F3" s="133">
        <f t="shared" si="0"/>
        <v>707851</v>
      </c>
      <c r="G3" s="133">
        <f>D3/2</f>
        <v>1988500000</v>
      </c>
      <c r="H3" s="133">
        <f>H4+H8</f>
        <v>1197890440</v>
      </c>
      <c r="I3" s="133">
        <f t="shared" ref="I3:J3" si="1">I4+I8</f>
        <v>3186390440</v>
      </c>
      <c r="J3" s="133">
        <f t="shared" si="1"/>
        <v>1500000000</v>
      </c>
    </row>
    <row r="4" spans="2:10" ht="15.5" x14ac:dyDescent="0.35">
      <c r="B4" s="134">
        <v>102</v>
      </c>
      <c r="C4" s="123" t="s">
        <v>538</v>
      </c>
      <c r="D4" s="135">
        <v>977000000</v>
      </c>
      <c r="E4" s="135">
        <f t="shared" ref="E4:F4" si="2">E5</f>
        <v>0</v>
      </c>
      <c r="F4" s="135">
        <f t="shared" si="2"/>
        <v>0</v>
      </c>
      <c r="G4" s="135">
        <f>D4/2</f>
        <v>488500000</v>
      </c>
      <c r="H4" s="135">
        <f>H5</f>
        <v>0</v>
      </c>
      <c r="I4" s="135">
        <f t="shared" ref="I4:J4" si="3">I5</f>
        <v>488500000</v>
      </c>
      <c r="J4" s="135">
        <f t="shared" si="3"/>
        <v>0</v>
      </c>
    </row>
    <row r="5" spans="2:10" ht="15.5" x14ac:dyDescent="0.35">
      <c r="B5" s="136"/>
      <c r="C5" s="124" t="s">
        <v>539</v>
      </c>
      <c r="D5" s="137">
        <v>977000000</v>
      </c>
      <c r="E5" s="137">
        <f t="shared" ref="E5:F5" si="4">E6+E7</f>
        <v>0</v>
      </c>
      <c r="F5" s="137">
        <f t="shared" si="4"/>
        <v>0</v>
      </c>
      <c r="G5" s="137">
        <f>D5/2</f>
        <v>488500000</v>
      </c>
      <c r="H5" s="137">
        <f>H6+H7</f>
        <v>0</v>
      </c>
      <c r="I5" s="137">
        <f t="shared" ref="I5:J5" si="5">I6+I7</f>
        <v>488500000</v>
      </c>
      <c r="J5" s="137">
        <f t="shared" si="5"/>
        <v>0</v>
      </c>
    </row>
    <row r="6" spans="2:10" ht="17" x14ac:dyDescent="0.35">
      <c r="B6" s="138"/>
      <c r="C6" s="125" t="s">
        <v>540</v>
      </c>
      <c r="D6" s="139">
        <v>0</v>
      </c>
      <c r="E6" s="139">
        <v>0</v>
      </c>
      <c r="F6" s="139">
        <v>0</v>
      </c>
      <c r="G6" s="139">
        <f>D6/2</f>
        <v>0</v>
      </c>
      <c r="H6" s="139">
        <f>G6</f>
        <v>0</v>
      </c>
      <c r="I6" s="139">
        <v>0</v>
      </c>
      <c r="J6" s="139">
        <v>0</v>
      </c>
    </row>
    <row r="7" spans="2:10" ht="17" x14ac:dyDescent="0.35">
      <c r="B7" s="138"/>
      <c r="C7" s="125" t="s">
        <v>541</v>
      </c>
      <c r="D7" s="139">
        <v>977000000</v>
      </c>
      <c r="E7" s="139"/>
      <c r="F7" s="139"/>
      <c r="G7" s="139">
        <f t="shared" ref="G7:G70" si="6">D7/2</f>
        <v>488500000</v>
      </c>
      <c r="H7" s="139">
        <v>0</v>
      </c>
      <c r="I7" s="139">
        <f>G7</f>
        <v>488500000</v>
      </c>
      <c r="J7" s="139">
        <v>0</v>
      </c>
    </row>
    <row r="8" spans="2:10" ht="15.5" x14ac:dyDescent="0.35">
      <c r="B8" s="134">
        <v>103</v>
      </c>
      <c r="C8" s="123" t="s">
        <v>542</v>
      </c>
      <c r="D8" s="135">
        <v>3000000000</v>
      </c>
      <c r="E8" s="135">
        <f t="shared" ref="E8:J8" si="7">E9+E11</f>
        <v>707851</v>
      </c>
      <c r="F8" s="135">
        <f t="shared" si="7"/>
        <v>707851</v>
      </c>
      <c r="G8" s="135">
        <f t="shared" si="6"/>
        <v>1500000000</v>
      </c>
      <c r="H8" s="135">
        <f t="shared" si="7"/>
        <v>1197890440</v>
      </c>
      <c r="I8" s="135">
        <f t="shared" si="7"/>
        <v>2697890440</v>
      </c>
      <c r="J8" s="135">
        <f t="shared" si="7"/>
        <v>1500000000</v>
      </c>
    </row>
    <row r="9" spans="2:10" ht="15.5" x14ac:dyDescent="0.35">
      <c r="B9" s="136"/>
      <c r="C9" s="124" t="s">
        <v>543</v>
      </c>
      <c r="D9" s="137">
        <v>0</v>
      </c>
      <c r="E9" s="137">
        <f t="shared" ref="E9:J9" si="8">E10</f>
        <v>0</v>
      </c>
      <c r="F9" s="137">
        <f t="shared" si="8"/>
        <v>0</v>
      </c>
      <c r="G9" s="137">
        <f t="shared" si="6"/>
        <v>0</v>
      </c>
      <c r="H9" s="137">
        <f t="shared" si="8"/>
        <v>0</v>
      </c>
      <c r="I9" s="137">
        <f t="shared" si="8"/>
        <v>0</v>
      </c>
      <c r="J9" s="137">
        <f t="shared" si="8"/>
        <v>0</v>
      </c>
    </row>
    <row r="10" spans="2:10" ht="17" x14ac:dyDescent="0.35">
      <c r="B10" s="138"/>
      <c r="C10" s="125" t="s">
        <v>544</v>
      </c>
      <c r="D10" s="139">
        <v>0</v>
      </c>
      <c r="E10" s="139">
        <v>0</v>
      </c>
      <c r="F10" s="139">
        <v>0</v>
      </c>
      <c r="G10" s="139">
        <f t="shared" si="6"/>
        <v>0</v>
      </c>
      <c r="H10" s="139">
        <f>G10</f>
        <v>0</v>
      </c>
      <c r="I10" s="139">
        <v>0</v>
      </c>
      <c r="J10" s="139">
        <v>0</v>
      </c>
    </row>
    <row r="11" spans="2:10" ht="15.5" x14ac:dyDescent="0.35">
      <c r="B11" s="136"/>
      <c r="C11" s="124" t="s">
        <v>545</v>
      </c>
      <c r="D11" s="137">
        <v>3000000000</v>
      </c>
      <c r="E11" s="137">
        <f t="shared" ref="E11:J11" si="9">E12+E13+E14</f>
        <v>707851</v>
      </c>
      <c r="F11" s="137">
        <f t="shared" si="9"/>
        <v>707851</v>
      </c>
      <c r="G11" s="137">
        <f t="shared" si="6"/>
        <v>1500000000</v>
      </c>
      <c r="H11" s="137">
        <f t="shared" si="9"/>
        <v>1197890440</v>
      </c>
      <c r="I11" s="137">
        <f t="shared" si="9"/>
        <v>2697890440</v>
      </c>
      <c r="J11" s="137">
        <f t="shared" si="9"/>
        <v>1500000000</v>
      </c>
    </row>
    <row r="12" spans="2:10" ht="17" x14ac:dyDescent="0.35">
      <c r="B12" s="138"/>
      <c r="C12" s="125" t="s">
        <v>546</v>
      </c>
      <c r="D12" s="139">
        <v>0</v>
      </c>
      <c r="E12" s="139">
        <v>0</v>
      </c>
      <c r="F12" s="139">
        <v>0</v>
      </c>
      <c r="G12" s="139">
        <f t="shared" si="6"/>
        <v>0</v>
      </c>
      <c r="H12" s="139">
        <f t="shared" ref="H12" si="10">G12</f>
        <v>0</v>
      </c>
      <c r="I12" s="139">
        <v>0</v>
      </c>
      <c r="J12" s="139">
        <v>0</v>
      </c>
    </row>
    <row r="13" spans="2:10" ht="17" x14ac:dyDescent="0.35">
      <c r="B13" s="138"/>
      <c r="C13" s="125" t="s">
        <v>547</v>
      </c>
      <c r="D13" s="139">
        <v>0</v>
      </c>
      <c r="E13" s="139">
        <v>707851</v>
      </c>
      <c r="F13" s="139">
        <v>707851</v>
      </c>
      <c r="G13" s="139">
        <f t="shared" si="6"/>
        <v>0</v>
      </c>
      <c r="H13" s="139">
        <v>1197890440</v>
      </c>
      <c r="I13" s="139">
        <f>H13-G13</f>
        <v>1197890440</v>
      </c>
      <c r="J13" s="139">
        <v>0</v>
      </c>
    </row>
    <row r="14" spans="2:10" ht="17" x14ac:dyDescent="0.35">
      <c r="B14" s="138"/>
      <c r="C14" s="125" t="s">
        <v>548</v>
      </c>
      <c r="D14" s="139">
        <v>3000000000</v>
      </c>
      <c r="E14" s="139"/>
      <c r="F14" s="139"/>
      <c r="G14" s="139">
        <f t="shared" si="6"/>
        <v>1500000000</v>
      </c>
      <c r="H14" s="139">
        <v>0</v>
      </c>
      <c r="I14" s="139">
        <f>G14</f>
        <v>1500000000</v>
      </c>
      <c r="J14" s="139">
        <f>G14-H14</f>
        <v>1500000000</v>
      </c>
    </row>
    <row r="15" spans="2:10" ht="15.5" x14ac:dyDescent="0.35">
      <c r="B15" s="132">
        <v>2</v>
      </c>
      <c r="C15" s="3" t="s">
        <v>1</v>
      </c>
      <c r="D15" s="133">
        <v>16500000000</v>
      </c>
      <c r="E15" s="133">
        <f t="shared" ref="E15:J15" si="11">E16+E22</f>
        <v>25501791</v>
      </c>
      <c r="F15" s="133">
        <f t="shared" si="11"/>
        <v>26761791</v>
      </c>
      <c r="G15" s="133">
        <f t="shared" si="6"/>
        <v>8250000000</v>
      </c>
      <c r="H15" s="133">
        <f t="shared" si="11"/>
        <v>0</v>
      </c>
      <c r="I15" s="133">
        <f t="shared" si="11"/>
        <v>8250000000</v>
      </c>
      <c r="J15" s="133">
        <f t="shared" si="11"/>
        <v>0</v>
      </c>
    </row>
    <row r="16" spans="2:10" ht="15.5" x14ac:dyDescent="0.35">
      <c r="B16" s="134">
        <v>201</v>
      </c>
      <c r="C16" s="123" t="s">
        <v>2</v>
      </c>
      <c r="D16" s="135">
        <v>0</v>
      </c>
      <c r="E16" s="135">
        <f t="shared" ref="E16:J16" si="12">E19+E17</f>
        <v>17882831</v>
      </c>
      <c r="F16" s="135">
        <f t="shared" si="12"/>
        <v>19142831</v>
      </c>
      <c r="G16" s="135">
        <f t="shared" si="6"/>
        <v>0</v>
      </c>
      <c r="H16" s="135">
        <f t="shared" si="12"/>
        <v>0</v>
      </c>
      <c r="I16" s="135">
        <f t="shared" si="12"/>
        <v>0</v>
      </c>
      <c r="J16" s="135">
        <f t="shared" si="12"/>
        <v>0</v>
      </c>
    </row>
    <row r="17" spans="2:10" ht="15.5" x14ac:dyDescent="0.35">
      <c r="B17" s="136"/>
      <c r="C17" s="124" t="s">
        <v>549</v>
      </c>
      <c r="D17" s="137">
        <v>0</v>
      </c>
      <c r="E17" s="137">
        <f t="shared" ref="E17:J17" si="13">E18</f>
        <v>0</v>
      </c>
      <c r="F17" s="137">
        <f t="shared" si="13"/>
        <v>0</v>
      </c>
      <c r="G17" s="137">
        <f t="shared" si="6"/>
        <v>0</v>
      </c>
      <c r="H17" s="137">
        <f t="shared" si="13"/>
        <v>0</v>
      </c>
      <c r="I17" s="137">
        <f t="shared" si="13"/>
        <v>0</v>
      </c>
      <c r="J17" s="137">
        <f t="shared" si="13"/>
        <v>0</v>
      </c>
    </row>
    <row r="18" spans="2:10" ht="17" x14ac:dyDescent="0.35">
      <c r="B18" s="138"/>
      <c r="C18" s="125" t="s">
        <v>550</v>
      </c>
      <c r="D18" s="139">
        <v>0</v>
      </c>
      <c r="E18" s="139">
        <v>0</v>
      </c>
      <c r="F18" s="139">
        <v>0</v>
      </c>
      <c r="G18" s="139">
        <f t="shared" si="6"/>
        <v>0</v>
      </c>
      <c r="H18" s="139">
        <f>G18</f>
        <v>0</v>
      </c>
      <c r="I18" s="139">
        <v>0</v>
      </c>
      <c r="J18" s="139">
        <v>0</v>
      </c>
    </row>
    <row r="19" spans="2:10" ht="15.5" x14ac:dyDescent="0.35">
      <c r="B19" s="136"/>
      <c r="C19" s="124" t="s">
        <v>551</v>
      </c>
      <c r="D19" s="137">
        <v>0</v>
      </c>
      <c r="E19" s="137">
        <f t="shared" ref="E19:J19" si="14">E20+E21</f>
        <v>17882831</v>
      </c>
      <c r="F19" s="137">
        <f t="shared" si="14"/>
        <v>19142831</v>
      </c>
      <c r="G19" s="137">
        <f t="shared" si="6"/>
        <v>0</v>
      </c>
      <c r="H19" s="137">
        <f t="shared" si="14"/>
        <v>0</v>
      </c>
      <c r="I19" s="137">
        <f t="shared" si="14"/>
        <v>0</v>
      </c>
      <c r="J19" s="137">
        <f t="shared" si="14"/>
        <v>0</v>
      </c>
    </row>
    <row r="20" spans="2:10" ht="17" x14ac:dyDescent="0.35">
      <c r="B20" s="138"/>
      <c r="C20" s="125" t="s">
        <v>552</v>
      </c>
      <c r="D20" s="139">
        <v>0</v>
      </c>
      <c r="E20" s="139">
        <v>17342831</v>
      </c>
      <c r="F20" s="139">
        <v>17342831</v>
      </c>
      <c r="G20" s="139">
        <f t="shared" si="6"/>
        <v>0</v>
      </c>
      <c r="H20" s="139">
        <f t="shared" ref="H20:H21" si="15">G20</f>
        <v>0</v>
      </c>
      <c r="I20" s="139">
        <v>0</v>
      </c>
      <c r="J20" s="139">
        <v>0</v>
      </c>
    </row>
    <row r="21" spans="2:10" ht="17" x14ac:dyDescent="0.35">
      <c r="B21" s="138"/>
      <c r="C21" s="125" t="s">
        <v>553</v>
      </c>
      <c r="D21" s="139">
        <v>0</v>
      </c>
      <c r="E21" s="139">
        <v>540000</v>
      </c>
      <c r="F21" s="139">
        <v>1800000</v>
      </c>
      <c r="G21" s="139">
        <f t="shared" si="6"/>
        <v>0</v>
      </c>
      <c r="H21" s="139">
        <f t="shared" si="15"/>
        <v>0</v>
      </c>
      <c r="I21" s="139">
        <v>0</v>
      </c>
      <c r="J21" s="139">
        <v>0</v>
      </c>
    </row>
    <row r="22" spans="2:10" ht="15.5" x14ac:dyDescent="0.35">
      <c r="B22" s="134">
        <v>207</v>
      </c>
      <c r="C22" s="123" t="s">
        <v>3</v>
      </c>
      <c r="D22" s="135">
        <v>16500000000</v>
      </c>
      <c r="E22" s="135">
        <f t="shared" ref="E22:J22" si="16">E23+E26</f>
        <v>7618960</v>
      </c>
      <c r="F22" s="135">
        <f t="shared" si="16"/>
        <v>7618960</v>
      </c>
      <c r="G22" s="135">
        <f t="shared" si="6"/>
        <v>8250000000</v>
      </c>
      <c r="H22" s="135">
        <f t="shared" si="16"/>
        <v>0</v>
      </c>
      <c r="I22" s="135">
        <f t="shared" si="16"/>
        <v>8250000000</v>
      </c>
      <c r="J22" s="135">
        <f t="shared" si="16"/>
        <v>0</v>
      </c>
    </row>
    <row r="23" spans="2:10" ht="15.5" x14ac:dyDescent="0.35">
      <c r="B23" s="136"/>
      <c r="C23" s="124" t="s">
        <v>554</v>
      </c>
      <c r="D23" s="137">
        <v>15000000000</v>
      </c>
      <c r="E23" s="137">
        <f t="shared" ref="E23:J23" si="17">E24+E25</f>
        <v>7618960</v>
      </c>
      <c r="F23" s="137">
        <f t="shared" si="17"/>
        <v>7618960</v>
      </c>
      <c r="G23" s="137">
        <f t="shared" si="6"/>
        <v>7500000000</v>
      </c>
      <c r="H23" s="137">
        <f t="shared" si="17"/>
        <v>0</v>
      </c>
      <c r="I23" s="137">
        <f t="shared" si="17"/>
        <v>7500000000</v>
      </c>
      <c r="J23" s="137">
        <f t="shared" si="17"/>
        <v>0</v>
      </c>
    </row>
    <row r="24" spans="2:10" ht="17" x14ac:dyDescent="0.35">
      <c r="B24" s="138"/>
      <c r="C24" s="125" t="s">
        <v>555</v>
      </c>
      <c r="D24" s="139">
        <v>10000000000</v>
      </c>
      <c r="E24" s="139">
        <v>7618960</v>
      </c>
      <c r="F24" s="139">
        <v>7618960</v>
      </c>
      <c r="G24" s="139">
        <f t="shared" si="6"/>
        <v>5000000000</v>
      </c>
      <c r="H24" s="139">
        <v>0</v>
      </c>
      <c r="I24" s="139">
        <f>G24</f>
        <v>5000000000</v>
      </c>
      <c r="J24" s="139">
        <v>0</v>
      </c>
    </row>
    <row r="25" spans="2:10" ht="17" x14ac:dyDescent="0.35">
      <c r="B25" s="138"/>
      <c r="C25" s="125" t="s">
        <v>556</v>
      </c>
      <c r="D25" s="139">
        <v>5000000000</v>
      </c>
      <c r="E25" s="139"/>
      <c r="F25" s="139"/>
      <c r="G25" s="139">
        <f t="shared" si="6"/>
        <v>2500000000</v>
      </c>
      <c r="H25" s="139">
        <v>0</v>
      </c>
      <c r="I25" s="139">
        <f>G25</f>
        <v>2500000000</v>
      </c>
      <c r="J25" s="139">
        <v>0</v>
      </c>
    </row>
    <row r="26" spans="2:10" ht="15.5" x14ac:dyDescent="0.35">
      <c r="B26" s="136"/>
      <c r="C26" s="124" t="s">
        <v>4</v>
      </c>
      <c r="D26" s="137">
        <v>1500000000</v>
      </c>
      <c r="E26" s="137">
        <f t="shared" ref="E26:J26" si="18">E27</f>
        <v>0</v>
      </c>
      <c r="F26" s="137">
        <f t="shared" si="18"/>
        <v>0</v>
      </c>
      <c r="G26" s="137">
        <f t="shared" si="6"/>
        <v>750000000</v>
      </c>
      <c r="H26" s="137">
        <f t="shared" si="18"/>
        <v>0</v>
      </c>
      <c r="I26" s="137">
        <f t="shared" si="18"/>
        <v>750000000</v>
      </c>
      <c r="J26" s="137">
        <f t="shared" si="18"/>
        <v>0</v>
      </c>
    </row>
    <row r="27" spans="2:10" ht="17" x14ac:dyDescent="0.35">
      <c r="B27" s="138"/>
      <c r="C27" s="125" t="s">
        <v>557</v>
      </c>
      <c r="D27" s="139">
        <v>1500000000</v>
      </c>
      <c r="E27" s="139"/>
      <c r="F27" s="139"/>
      <c r="G27" s="139">
        <f t="shared" si="6"/>
        <v>750000000</v>
      </c>
      <c r="H27" s="139">
        <v>0</v>
      </c>
      <c r="I27" s="139">
        <f>G27</f>
        <v>750000000</v>
      </c>
      <c r="J27" s="139">
        <v>0</v>
      </c>
    </row>
    <row r="28" spans="2:10" ht="15.5" x14ac:dyDescent="0.35">
      <c r="B28" s="132">
        <v>3</v>
      </c>
      <c r="C28" s="3" t="s">
        <v>5</v>
      </c>
      <c r="D28" s="133">
        <v>0</v>
      </c>
      <c r="E28" s="133">
        <f t="shared" ref="E28:J29" si="19">E29</f>
        <v>541183</v>
      </c>
      <c r="F28" s="133">
        <f t="shared" si="19"/>
        <v>541183</v>
      </c>
      <c r="G28" s="133">
        <f t="shared" si="6"/>
        <v>0</v>
      </c>
      <c r="H28" s="133">
        <f t="shared" si="19"/>
        <v>0</v>
      </c>
      <c r="I28" s="133">
        <f t="shared" si="19"/>
        <v>0</v>
      </c>
      <c r="J28" s="133">
        <f t="shared" si="19"/>
        <v>0</v>
      </c>
    </row>
    <row r="29" spans="2:10" ht="15.5" x14ac:dyDescent="0.35">
      <c r="B29" s="134">
        <v>302</v>
      </c>
      <c r="C29" s="123" t="s">
        <v>6</v>
      </c>
      <c r="D29" s="135">
        <v>0</v>
      </c>
      <c r="E29" s="135">
        <f t="shared" si="19"/>
        <v>541183</v>
      </c>
      <c r="F29" s="135">
        <f t="shared" si="19"/>
        <v>541183</v>
      </c>
      <c r="G29" s="135">
        <f t="shared" si="6"/>
        <v>0</v>
      </c>
      <c r="H29" s="135">
        <f t="shared" si="19"/>
        <v>0</v>
      </c>
      <c r="I29" s="135">
        <f t="shared" si="19"/>
        <v>0</v>
      </c>
      <c r="J29" s="135">
        <f t="shared" si="19"/>
        <v>0</v>
      </c>
    </row>
    <row r="30" spans="2:10" ht="15.5" x14ac:dyDescent="0.35">
      <c r="B30" s="136"/>
      <c r="C30" s="124" t="s">
        <v>558</v>
      </c>
      <c r="D30" s="137">
        <v>0</v>
      </c>
      <c r="E30" s="137">
        <f t="shared" ref="E30:J30" si="20">E31+E32</f>
        <v>541183</v>
      </c>
      <c r="F30" s="137">
        <f t="shared" si="20"/>
        <v>541183</v>
      </c>
      <c r="G30" s="137">
        <f t="shared" si="6"/>
        <v>0</v>
      </c>
      <c r="H30" s="137">
        <f t="shared" si="20"/>
        <v>0</v>
      </c>
      <c r="I30" s="137">
        <f t="shared" si="20"/>
        <v>0</v>
      </c>
      <c r="J30" s="137">
        <f t="shared" si="20"/>
        <v>0</v>
      </c>
    </row>
    <row r="31" spans="2:10" ht="17" x14ac:dyDescent="0.35">
      <c r="B31" s="138"/>
      <c r="C31" s="125" t="s">
        <v>559</v>
      </c>
      <c r="D31" s="139">
        <v>0</v>
      </c>
      <c r="E31" s="139">
        <v>448263</v>
      </c>
      <c r="F31" s="139">
        <v>448263</v>
      </c>
      <c r="G31" s="139">
        <f t="shared" si="6"/>
        <v>0</v>
      </c>
      <c r="H31" s="139">
        <f t="shared" ref="H31:H32" si="21">G31</f>
        <v>0</v>
      </c>
      <c r="I31" s="139">
        <v>0</v>
      </c>
      <c r="J31" s="139">
        <v>0</v>
      </c>
    </row>
    <row r="32" spans="2:10" ht="17" x14ac:dyDescent="0.35">
      <c r="B32" s="138"/>
      <c r="C32" s="125" t="s">
        <v>560</v>
      </c>
      <c r="D32" s="139">
        <v>0</v>
      </c>
      <c r="E32" s="139">
        <v>92920</v>
      </c>
      <c r="F32" s="139">
        <v>92920</v>
      </c>
      <c r="G32" s="139">
        <f t="shared" si="6"/>
        <v>0</v>
      </c>
      <c r="H32" s="139">
        <f t="shared" si="21"/>
        <v>0</v>
      </c>
      <c r="I32" s="139">
        <v>0</v>
      </c>
      <c r="J32" s="139">
        <v>0</v>
      </c>
    </row>
    <row r="33" spans="2:10" ht="15.5" x14ac:dyDescent="0.35">
      <c r="B33" s="132">
        <v>4</v>
      </c>
      <c r="C33" s="3" t="s">
        <v>7</v>
      </c>
      <c r="D33" s="133">
        <v>98900000000</v>
      </c>
      <c r="E33" s="133">
        <f>E34+E37+E48</f>
        <v>12176119</v>
      </c>
      <c r="F33" s="133">
        <f>F34+F37+F48</f>
        <v>12176119</v>
      </c>
      <c r="G33" s="133">
        <f t="shared" si="6"/>
        <v>49450000000</v>
      </c>
      <c r="H33" s="133">
        <f>H34+H37+H48</f>
        <v>16426284496</v>
      </c>
      <c r="I33" s="133">
        <f>I34+I37+I48</f>
        <v>39262529816</v>
      </c>
      <c r="J33" s="133">
        <f>J34+J37+J48</f>
        <v>5000000000</v>
      </c>
    </row>
    <row r="34" spans="2:10" ht="15.5" x14ac:dyDescent="0.35">
      <c r="B34" s="134">
        <v>401</v>
      </c>
      <c r="C34" s="123" t="s">
        <v>561</v>
      </c>
      <c r="D34" s="135">
        <v>1000000000</v>
      </c>
      <c r="E34" s="135">
        <f t="shared" ref="E34:J35" si="22">E35</f>
        <v>30330</v>
      </c>
      <c r="F34" s="135">
        <f t="shared" si="22"/>
        <v>30330</v>
      </c>
      <c r="G34" s="135">
        <f t="shared" si="6"/>
        <v>500000000</v>
      </c>
      <c r="H34" s="135">
        <f t="shared" si="22"/>
        <v>0</v>
      </c>
      <c r="I34" s="135">
        <f t="shared" si="22"/>
        <v>500000000</v>
      </c>
      <c r="J34" s="135">
        <f t="shared" si="22"/>
        <v>0</v>
      </c>
    </row>
    <row r="35" spans="2:10" ht="15.5" x14ac:dyDescent="0.35">
      <c r="B35" s="136"/>
      <c r="C35" s="124" t="s">
        <v>562</v>
      </c>
      <c r="D35" s="137">
        <v>1000000000</v>
      </c>
      <c r="E35" s="137">
        <f t="shared" si="22"/>
        <v>30330</v>
      </c>
      <c r="F35" s="137">
        <f t="shared" si="22"/>
        <v>30330</v>
      </c>
      <c r="G35" s="137">
        <f t="shared" si="6"/>
        <v>500000000</v>
      </c>
      <c r="H35" s="137">
        <f t="shared" si="22"/>
        <v>0</v>
      </c>
      <c r="I35" s="137">
        <f t="shared" si="22"/>
        <v>500000000</v>
      </c>
      <c r="J35" s="137">
        <f t="shared" si="22"/>
        <v>0</v>
      </c>
    </row>
    <row r="36" spans="2:10" ht="31" x14ac:dyDescent="0.35">
      <c r="B36" s="138"/>
      <c r="C36" s="126" t="s">
        <v>563</v>
      </c>
      <c r="D36" s="139">
        <v>1000000000</v>
      </c>
      <c r="E36" s="139">
        <v>30330</v>
      </c>
      <c r="F36" s="139">
        <v>30330</v>
      </c>
      <c r="G36" s="139">
        <f t="shared" si="6"/>
        <v>500000000</v>
      </c>
      <c r="H36" s="139">
        <v>0</v>
      </c>
      <c r="I36" s="139">
        <f>G36</f>
        <v>500000000</v>
      </c>
      <c r="J36" s="139">
        <v>0</v>
      </c>
    </row>
    <row r="37" spans="2:10" ht="15.5" x14ac:dyDescent="0.35">
      <c r="B37" s="134">
        <v>402</v>
      </c>
      <c r="C37" s="123" t="s">
        <v>8</v>
      </c>
      <c r="D37" s="135">
        <v>37900000000</v>
      </c>
      <c r="E37" s="135">
        <f>E38+E40+E46</f>
        <v>12145789</v>
      </c>
      <c r="F37" s="135">
        <f>F38+F40+F46</f>
        <v>12145789</v>
      </c>
      <c r="G37" s="135">
        <f t="shared" si="6"/>
        <v>18950000000</v>
      </c>
      <c r="H37" s="135">
        <f>H38+H40+H46</f>
        <v>16426284496</v>
      </c>
      <c r="I37" s="135">
        <f t="shared" ref="I37:J37" si="23">I38+I40+I46</f>
        <v>8762529816</v>
      </c>
      <c r="J37" s="135">
        <f t="shared" si="23"/>
        <v>5000000000</v>
      </c>
    </row>
    <row r="38" spans="2:10" ht="15.5" x14ac:dyDescent="0.35">
      <c r="B38" s="136"/>
      <c r="C38" s="124" t="s">
        <v>564</v>
      </c>
      <c r="D38" s="137">
        <v>13000000000</v>
      </c>
      <c r="E38" s="137">
        <f>E39</f>
        <v>4709528</v>
      </c>
      <c r="F38" s="137">
        <f>F39</f>
        <v>4709528</v>
      </c>
      <c r="G38" s="137">
        <f t="shared" si="6"/>
        <v>6500000000</v>
      </c>
      <c r="H38" s="137">
        <f>H39</f>
        <v>8369407156</v>
      </c>
      <c r="I38" s="137">
        <f t="shared" ref="I38:J38" si="24">I39</f>
        <v>1869407156</v>
      </c>
      <c r="J38" s="137">
        <f t="shared" si="24"/>
        <v>0</v>
      </c>
    </row>
    <row r="39" spans="2:10" ht="17" x14ac:dyDescent="0.35">
      <c r="B39" s="138"/>
      <c r="C39" s="125" t="s">
        <v>565</v>
      </c>
      <c r="D39" s="139">
        <v>13000000000</v>
      </c>
      <c r="E39" s="139">
        <v>4709528</v>
      </c>
      <c r="F39" s="139">
        <v>4709528</v>
      </c>
      <c r="G39" s="139">
        <f t="shared" si="6"/>
        <v>6500000000</v>
      </c>
      <c r="H39" s="139">
        <v>8369407156</v>
      </c>
      <c r="I39" s="139">
        <f>H39-G39</f>
        <v>1869407156</v>
      </c>
      <c r="J39" s="139">
        <v>0</v>
      </c>
    </row>
    <row r="40" spans="2:10" ht="15.5" x14ac:dyDescent="0.35">
      <c r="B40" s="136"/>
      <c r="C40" s="124" t="s">
        <v>566</v>
      </c>
      <c r="D40" s="137">
        <v>19900000000</v>
      </c>
      <c r="E40" s="137">
        <f t="shared" ref="E40:J40" si="25">E41+E42</f>
        <v>7436261</v>
      </c>
      <c r="F40" s="137">
        <f t="shared" si="25"/>
        <v>7436261</v>
      </c>
      <c r="G40" s="137">
        <f t="shared" si="6"/>
        <v>9950000000</v>
      </c>
      <c r="H40" s="137">
        <f t="shared" si="25"/>
        <v>3056877340</v>
      </c>
      <c r="I40" s="137">
        <f t="shared" si="25"/>
        <v>6893122660</v>
      </c>
      <c r="J40" s="137">
        <f t="shared" si="25"/>
        <v>0</v>
      </c>
    </row>
    <row r="41" spans="2:10" ht="17" x14ac:dyDescent="0.35">
      <c r="B41" s="138"/>
      <c r="C41" s="125" t="s">
        <v>567</v>
      </c>
      <c r="D41" s="139">
        <v>18400000000</v>
      </c>
      <c r="E41" s="139">
        <v>7436261</v>
      </c>
      <c r="F41" s="139">
        <v>7436261</v>
      </c>
      <c r="G41" s="139">
        <f t="shared" si="6"/>
        <v>9200000000</v>
      </c>
      <c r="H41" s="139">
        <f>26739428+3030137912</f>
        <v>3056877340</v>
      </c>
      <c r="I41" s="139">
        <f>G41-H41</f>
        <v>6143122660</v>
      </c>
      <c r="J41" s="139">
        <v>0</v>
      </c>
    </row>
    <row r="42" spans="2:10" ht="17" x14ac:dyDescent="0.35">
      <c r="B42" s="138"/>
      <c r="C42" s="125" t="s">
        <v>568</v>
      </c>
      <c r="D42" s="139">
        <v>1500000000</v>
      </c>
      <c r="E42" s="139"/>
      <c r="F42" s="139"/>
      <c r="G42" s="139">
        <f t="shared" si="6"/>
        <v>750000000</v>
      </c>
      <c r="H42" s="139">
        <v>0</v>
      </c>
      <c r="I42" s="139">
        <f>G42-H42</f>
        <v>750000000</v>
      </c>
      <c r="J42" s="139">
        <v>0</v>
      </c>
    </row>
    <row r="43" spans="2:10" s="92" customFormat="1" ht="6.75" customHeight="1" x14ac:dyDescent="0.35">
      <c r="B43" s="141"/>
      <c r="C43" s="141"/>
      <c r="D43" s="142"/>
      <c r="E43" s="142"/>
      <c r="F43" s="142"/>
      <c r="G43" s="142"/>
      <c r="H43" s="142"/>
      <c r="I43" s="142"/>
      <c r="J43" s="142"/>
    </row>
    <row r="44" spans="2:10" ht="25.5" customHeight="1" x14ac:dyDescent="0.35">
      <c r="B44" s="311" t="s">
        <v>15</v>
      </c>
      <c r="C44" s="311"/>
      <c r="D44" s="309" t="s">
        <v>16</v>
      </c>
      <c r="E44" s="309"/>
      <c r="F44" s="309"/>
      <c r="G44" s="309"/>
      <c r="H44" s="309" t="s">
        <v>17</v>
      </c>
      <c r="I44" s="309"/>
      <c r="J44" s="309"/>
    </row>
    <row r="45" spans="2:10" ht="25.5" customHeight="1" x14ac:dyDescent="0.35">
      <c r="B45" s="311" t="s">
        <v>18</v>
      </c>
      <c r="C45" s="311"/>
      <c r="D45" s="309" t="s">
        <v>19</v>
      </c>
      <c r="E45" s="309"/>
      <c r="F45" s="309"/>
      <c r="G45" s="309"/>
      <c r="H45" s="309" t="s">
        <v>313</v>
      </c>
      <c r="I45" s="309"/>
      <c r="J45" s="309"/>
    </row>
    <row r="46" spans="2:10" ht="15.5" x14ac:dyDescent="0.35">
      <c r="B46" s="136"/>
      <c r="C46" s="124"/>
      <c r="D46" s="137">
        <v>5000000000</v>
      </c>
      <c r="E46" s="137">
        <f t="shared" ref="E46:J46" si="26">E47</f>
        <v>0</v>
      </c>
      <c r="F46" s="137">
        <f t="shared" si="26"/>
        <v>0</v>
      </c>
      <c r="G46" s="137">
        <f t="shared" si="6"/>
        <v>2500000000</v>
      </c>
      <c r="H46" s="137">
        <f t="shared" si="26"/>
        <v>5000000000</v>
      </c>
      <c r="I46" s="137">
        <f t="shared" si="26"/>
        <v>0</v>
      </c>
      <c r="J46" s="137">
        <f t="shared" si="26"/>
        <v>5000000000</v>
      </c>
    </row>
    <row r="47" spans="2:10" ht="17" x14ac:dyDescent="0.35">
      <c r="B47" s="138"/>
      <c r="C47" s="125" t="s">
        <v>569</v>
      </c>
      <c r="D47" s="139">
        <v>5000000000</v>
      </c>
      <c r="E47" s="139">
        <v>0</v>
      </c>
      <c r="F47" s="139">
        <v>0</v>
      </c>
      <c r="G47" s="139">
        <f t="shared" si="6"/>
        <v>2500000000</v>
      </c>
      <c r="H47" s="139">
        <v>5000000000</v>
      </c>
      <c r="I47" s="139">
        <v>0</v>
      </c>
      <c r="J47" s="139">
        <f>H47-I47</f>
        <v>5000000000</v>
      </c>
    </row>
    <row r="48" spans="2:10" ht="15.5" x14ac:dyDescent="0.35">
      <c r="B48" s="134">
        <v>404</v>
      </c>
      <c r="C48" s="123" t="s">
        <v>9</v>
      </c>
      <c r="D48" s="135">
        <v>60000000000</v>
      </c>
      <c r="E48" s="135">
        <f t="shared" ref="E48:J49" si="27">E49</f>
        <v>0</v>
      </c>
      <c r="F48" s="135">
        <f t="shared" si="27"/>
        <v>0</v>
      </c>
      <c r="G48" s="135">
        <f t="shared" si="6"/>
        <v>30000000000</v>
      </c>
      <c r="H48" s="135">
        <f t="shared" si="27"/>
        <v>0</v>
      </c>
      <c r="I48" s="135">
        <f t="shared" si="27"/>
        <v>30000000000</v>
      </c>
      <c r="J48" s="135">
        <f t="shared" si="27"/>
        <v>0</v>
      </c>
    </row>
    <row r="49" spans="2:10" ht="15.5" x14ac:dyDescent="0.35">
      <c r="B49" s="136"/>
      <c r="C49" s="124" t="s">
        <v>10</v>
      </c>
      <c r="D49" s="137">
        <v>60000000000</v>
      </c>
      <c r="E49" s="137">
        <f t="shared" si="27"/>
        <v>0</v>
      </c>
      <c r="F49" s="137">
        <f t="shared" si="27"/>
        <v>0</v>
      </c>
      <c r="G49" s="137">
        <f t="shared" si="6"/>
        <v>30000000000</v>
      </c>
      <c r="H49" s="137">
        <f t="shared" si="27"/>
        <v>0</v>
      </c>
      <c r="I49" s="137">
        <f t="shared" si="27"/>
        <v>30000000000</v>
      </c>
      <c r="J49" s="137">
        <f t="shared" si="27"/>
        <v>0</v>
      </c>
    </row>
    <row r="50" spans="2:10" ht="17" x14ac:dyDescent="0.35">
      <c r="B50" s="138"/>
      <c r="C50" s="125" t="s">
        <v>570</v>
      </c>
      <c r="D50" s="139">
        <v>60000000000</v>
      </c>
      <c r="E50" s="139"/>
      <c r="F50" s="139"/>
      <c r="G50" s="139">
        <f t="shared" si="6"/>
        <v>30000000000</v>
      </c>
      <c r="H50" s="139">
        <v>0</v>
      </c>
      <c r="I50" s="139">
        <f>G50</f>
        <v>30000000000</v>
      </c>
      <c r="J50" s="139">
        <v>0</v>
      </c>
    </row>
    <row r="51" spans="2:10" ht="15.5" x14ac:dyDescent="0.35">
      <c r="B51" s="132">
        <v>5</v>
      </c>
      <c r="C51" s="3" t="s">
        <v>571</v>
      </c>
      <c r="D51" s="133">
        <v>0</v>
      </c>
      <c r="E51" s="133">
        <f>E52</f>
        <v>90184</v>
      </c>
      <c r="F51" s="133">
        <f>F52</f>
        <v>90184</v>
      </c>
      <c r="G51" s="133">
        <f t="shared" si="6"/>
        <v>0</v>
      </c>
      <c r="H51" s="133">
        <f>H52</f>
        <v>0</v>
      </c>
      <c r="I51" s="133">
        <f t="shared" ref="I51:J51" si="28">I52</f>
        <v>0</v>
      </c>
      <c r="J51" s="133">
        <f t="shared" si="28"/>
        <v>0</v>
      </c>
    </row>
    <row r="52" spans="2:10" ht="15.5" x14ac:dyDescent="0.35">
      <c r="B52" s="134">
        <v>503</v>
      </c>
      <c r="C52" s="123" t="s">
        <v>572</v>
      </c>
      <c r="D52" s="135">
        <v>0</v>
      </c>
      <c r="E52" s="135">
        <f t="shared" ref="E52:J52" si="29">E53</f>
        <v>90184</v>
      </c>
      <c r="F52" s="135">
        <f t="shared" si="29"/>
        <v>90184</v>
      </c>
      <c r="G52" s="135">
        <f t="shared" si="6"/>
        <v>0</v>
      </c>
      <c r="H52" s="135">
        <f t="shared" si="29"/>
        <v>0</v>
      </c>
      <c r="I52" s="135">
        <f t="shared" si="29"/>
        <v>0</v>
      </c>
      <c r="J52" s="135">
        <f t="shared" si="29"/>
        <v>0</v>
      </c>
    </row>
    <row r="53" spans="2:10" ht="15.5" x14ac:dyDescent="0.35">
      <c r="B53" s="136"/>
      <c r="C53" s="124" t="s">
        <v>11</v>
      </c>
      <c r="D53" s="137">
        <v>0</v>
      </c>
      <c r="E53" s="137">
        <f t="shared" ref="E53:J53" si="30">E54+E55</f>
        <v>90184</v>
      </c>
      <c r="F53" s="137">
        <f t="shared" si="30"/>
        <v>90184</v>
      </c>
      <c r="G53" s="137">
        <f t="shared" si="6"/>
        <v>0</v>
      </c>
      <c r="H53" s="137">
        <f t="shared" si="30"/>
        <v>0</v>
      </c>
      <c r="I53" s="137">
        <f t="shared" si="30"/>
        <v>0</v>
      </c>
      <c r="J53" s="137">
        <f t="shared" si="30"/>
        <v>0</v>
      </c>
    </row>
    <row r="54" spans="2:10" ht="17" x14ac:dyDescent="0.35">
      <c r="B54" s="138"/>
      <c r="C54" s="125" t="s">
        <v>573</v>
      </c>
      <c r="D54" s="139">
        <v>0</v>
      </c>
      <c r="E54" s="139">
        <v>90184</v>
      </c>
      <c r="F54" s="139">
        <v>90184</v>
      </c>
      <c r="G54" s="139">
        <f t="shared" si="6"/>
        <v>0</v>
      </c>
      <c r="H54" s="139">
        <f t="shared" ref="H54:H55" si="31">G54</f>
        <v>0</v>
      </c>
      <c r="I54" s="139">
        <v>0</v>
      </c>
      <c r="J54" s="139">
        <v>0</v>
      </c>
    </row>
    <row r="55" spans="2:10" ht="17" x14ac:dyDescent="0.35">
      <c r="B55" s="138"/>
      <c r="C55" s="125" t="s">
        <v>574</v>
      </c>
      <c r="D55" s="139">
        <v>0</v>
      </c>
      <c r="E55" s="139">
        <v>0</v>
      </c>
      <c r="F55" s="139">
        <v>0</v>
      </c>
      <c r="G55" s="139">
        <f t="shared" si="6"/>
        <v>0</v>
      </c>
      <c r="H55" s="139">
        <f t="shared" si="31"/>
        <v>0</v>
      </c>
      <c r="I55" s="139">
        <v>0</v>
      </c>
      <c r="J55" s="139">
        <v>0</v>
      </c>
    </row>
    <row r="56" spans="2:10" ht="15.5" x14ac:dyDescent="0.35">
      <c r="B56" s="132">
        <v>6</v>
      </c>
      <c r="C56" s="3" t="s">
        <v>575</v>
      </c>
      <c r="D56" s="133">
        <v>28228000000</v>
      </c>
      <c r="E56" s="133">
        <f t="shared" ref="E56:J56" si="32">E57+E64+E61</f>
        <v>22135554</v>
      </c>
      <c r="F56" s="133">
        <f t="shared" si="32"/>
        <v>22155993</v>
      </c>
      <c r="G56" s="133">
        <f t="shared" si="6"/>
        <v>14114000000</v>
      </c>
      <c r="H56" s="133">
        <f t="shared" si="32"/>
        <v>1600837353</v>
      </c>
      <c r="I56" s="133">
        <f t="shared" si="32"/>
        <v>13464837353</v>
      </c>
      <c r="J56" s="133">
        <f t="shared" si="32"/>
        <v>0</v>
      </c>
    </row>
    <row r="57" spans="2:10" ht="15.5" x14ac:dyDescent="0.35">
      <c r="B57" s="134">
        <v>603</v>
      </c>
      <c r="C57" s="123" t="s">
        <v>12</v>
      </c>
      <c r="D57" s="135">
        <v>2250000000</v>
      </c>
      <c r="E57" s="135">
        <f t="shared" ref="E57:J57" si="33">E58</f>
        <v>19655993</v>
      </c>
      <c r="F57" s="135">
        <f t="shared" si="33"/>
        <v>19655993</v>
      </c>
      <c r="G57" s="135">
        <f t="shared" si="6"/>
        <v>1125000000</v>
      </c>
      <c r="H57" s="135">
        <f t="shared" si="33"/>
        <v>1600837353</v>
      </c>
      <c r="I57" s="135">
        <f t="shared" si="33"/>
        <v>475837353</v>
      </c>
      <c r="J57" s="135">
        <f t="shared" si="33"/>
        <v>0</v>
      </c>
    </row>
    <row r="58" spans="2:10" ht="15.5" x14ac:dyDescent="0.35">
      <c r="B58" s="136"/>
      <c r="C58" s="124" t="s">
        <v>12</v>
      </c>
      <c r="D58" s="137">
        <v>2250000000</v>
      </c>
      <c r="E58" s="137">
        <f t="shared" ref="E58:J58" si="34">E59+E60</f>
        <v>19655993</v>
      </c>
      <c r="F58" s="137">
        <f t="shared" si="34"/>
        <v>19655993</v>
      </c>
      <c r="G58" s="137">
        <f t="shared" si="6"/>
        <v>1125000000</v>
      </c>
      <c r="H58" s="137">
        <f t="shared" si="34"/>
        <v>1600837353</v>
      </c>
      <c r="I58" s="137">
        <f t="shared" si="34"/>
        <v>475837353</v>
      </c>
      <c r="J58" s="137">
        <f t="shared" si="34"/>
        <v>0</v>
      </c>
    </row>
    <row r="59" spans="2:10" ht="17" x14ac:dyDescent="0.35">
      <c r="B59" s="138"/>
      <c r="C59" s="125" t="s">
        <v>576</v>
      </c>
      <c r="D59" s="139">
        <v>0</v>
      </c>
      <c r="E59" s="139">
        <v>19655993</v>
      </c>
      <c r="F59" s="139">
        <v>19655993</v>
      </c>
      <c r="G59" s="139">
        <f t="shared" si="6"/>
        <v>0</v>
      </c>
      <c r="H59" s="139">
        <f>G59</f>
        <v>0</v>
      </c>
      <c r="I59" s="139">
        <v>0</v>
      </c>
      <c r="J59" s="139">
        <v>0</v>
      </c>
    </row>
    <row r="60" spans="2:10" ht="17" x14ac:dyDescent="0.35">
      <c r="B60" s="138"/>
      <c r="C60" s="125" t="s">
        <v>577</v>
      </c>
      <c r="D60" s="139">
        <v>2250000000</v>
      </c>
      <c r="E60" s="139"/>
      <c r="F60" s="139"/>
      <c r="G60" s="139">
        <f t="shared" si="6"/>
        <v>1125000000</v>
      </c>
      <c r="H60" s="139">
        <v>1600837353</v>
      </c>
      <c r="I60" s="139">
        <f>H60-G60</f>
        <v>475837353</v>
      </c>
      <c r="J60" s="139">
        <v>0</v>
      </c>
    </row>
    <row r="61" spans="2:10" ht="15.5" x14ac:dyDescent="0.35">
      <c r="B61" s="134">
        <v>605</v>
      </c>
      <c r="C61" s="123" t="s">
        <v>13</v>
      </c>
      <c r="D61" s="135">
        <v>20000000000</v>
      </c>
      <c r="E61" s="135">
        <f t="shared" ref="E61:J62" si="35">E62</f>
        <v>0</v>
      </c>
      <c r="F61" s="135">
        <f t="shared" si="35"/>
        <v>0</v>
      </c>
      <c r="G61" s="135">
        <f t="shared" si="6"/>
        <v>10000000000</v>
      </c>
      <c r="H61" s="135">
        <f t="shared" si="35"/>
        <v>0</v>
      </c>
      <c r="I61" s="135">
        <f t="shared" si="35"/>
        <v>10000000000</v>
      </c>
      <c r="J61" s="135">
        <f t="shared" si="35"/>
        <v>0</v>
      </c>
    </row>
    <row r="62" spans="2:10" ht="15.5" x14ac:dyDescent="0.35">
      <c r="B62" s="136"/>
      <c r="C62" s="124" t="s">
        <v>14</v>
      </c>
      <c r="D62" s="137">
        <v>20000000000</v>
      </c>
      <c r="E62" s="137">
        <f t="shared" si="35"/>
        <v>0</v>
      </c>
      <c r="F62" s="137">
        <f t="shared" si="35"/>
        <v>0</v>
      </c>
      <c r="G62" s="137">
        <f t="shared" si="6"/>
        <v>10000000000</v>
      </c>
      <c r="H62" s="137">
        <f t="shared" si="35"/>
        <v>0</v>
      </c>
      <c r="I62" s="137">
        <f t="shared" si="35"/>
        <v>10000000000</v>
      </c>
      <c r="J62" s="137">
        <f t="shared" si="35"/>
        <v>0</v>
      </c>
    </row>
    <row r="63" spans="2:10" ht="17" x14ac:dyDescent="0.35">
      <c r="B63" s="138"/>
      <c r="C63" s="125" t="s">
        <v>578</v>
      </c>
      <c r="D63" s="139">
        <v>20000000000</v>
      </c>
      <c r="E63" s="139"/>
      <c r="F63" s="139"/>
      <c r="G63" s="139">
        <f t="shared" si="6"/>
        <v>10000000000</v>
      </c>
      <c r="H63" s="139">
        <v>0</v>
      </c>
      <c r="I63" s="139">
        <f>G63</f>
        <v>10000000000</v>
      </c>
      <c r="J63" s="139">
        <v>0</v>
      </c>
    </row>
    <row r="64" spans="2:10" ht="15.5" x14ac:dyDescent="0.35">
      <c r="B64" s="134">
        <v>606</v>
      </c>
      <c r="C64" s="123" t="s">
        <v>579</v>
      </c>
      <c r="D64" s="135">
        <v>5978000000</v>
      </c>
      <c r="E64" s="135">
        <f t="shared" ref="E64:J64" si="36">E65+E68</f>
        <v>2479561</v>
      </c>
      <c r="F64" s="135">
        <f t="shared" si="36"/>
        <v>2500000</v>
      </c>
      <c r="G64" s="135">
        <f t="shared" si="6"/>
        <v>2989000000</v>
      </c>
      <c r="H64" s="135">
        <f t="shared" si="36"/>
        <v>0</v>
      </c>
      <c r="I64" s="135">
        <f t="shared" si="36"/>
        <v>2989000000</v>
      </c>
      <c r="J64" s="135">
        <f t="shared" si="36"/>
        <v>0</v>
      </c>
    </row>
    <row r="65" spans="2:10" ht="15.5" x14ac:dyDescent="0.35">
      <c r="B65" s="136"/>
      <c r="C65" s="124" t="s">
        <v>580</v>
      </c>
      <c r="D65" s="137">
        <v>5000000000</v>
      </c>
      <c r="E65" s="137">
        <f t="shared" ref="E65:J65" si="37">E66+E67</f>
        <v>0</v>
      </c>
      <c r="F65" s="137">
        <f t="shared" si="37"/>
        <v>0</v>
      </c>
      <c r="G65" s="137">
        <f t="shared" si="6"/>
        <v>2500000000</v>
      </c>
      <c r="H65" s="137">
        <f t="shared" si="37"/>
        <v>0</v>
      </c>
      <c r="I65" s="137">
        <f t="shared" si="37"/>
        <v>2500000000</v>
      </c>
      <c r="J65" s="137">
        <f t="shared" si="37"/>
        <v>0</v>
      </c>
    </row>
    <row r="66" spans="2:10" ht="17" x14ac:dyDescent="0.35">
      <c r="B66" s="138"/>
      <c r="C66" s="125" t="s">
        <v>581</v>
      </c>
      <c r="D66" s="139">
        <v>0</v>
      </c>
      <c r="E66" s="139">
        <v>0</v>
      </c>
      <c r="F66" s="139">
        <v>0</v>
      </c>
      <c r="G66" s="139">
        <f t="shared" si="6"/>
        <v>0</v>
      </c>
      <c r="H66" s="139">
        <f>G66</f>
        <v>0</v>
      </c>
      <c r="I66" s="139">
        <v>0</v>
      </c>
      <c r="J66" s="139">
        <v>0</v>
      </c>
    </row>
    <row r="67" spans="2:10" ht="17" x14ac:dyDescent="0.35">
      <c r="B67" s="138"/>
      <c r="C67" s="125" t="s">
        <v>582</v>
      </c>
      <c r="D67" s="139">
        <v>5000000000</v>
      </c>
      <c r="E67" s="139"/>
      <c r="F67" s="139"/>
      <c r="G67" s="139">
        <f t="shared" si="6"/>
        <v>2500000000</v>
      </c>
      <c r="H67" s="139">
        <v>0</v>
      </c>
      <c r="I67" s="139">
        <f>G67</f>
        <v>2500000000</v>
      </c>
      <c r="J67" s="139">
        <v>0</v>
      </c>
    </row>
    <row r="68" spans="2:10" ht="15.5" x14ac:dyDescent="0.35">
      <c r="B68" s="136"/>
      <c r="C68" s="124" t="s">
        <v>583</v>
      </c>
      <c r="D68" s="137">
        <v>978000000</v>
      </c>
      <c r="E68" s="137">
        <f t="shared" ref="E68:J68" si="38">E69+E70</f>
        <v>2479561</v>
      </c>
      <c r="F68" s="137">
        <f t="shared" si="38"/>
        <v>2500000</v>
      </c>
      <c r="G68" s="137">
        <f t="shared" si="6"/>
        <v>489000000</v>
      </c>
      <c r="H68" s="137">
        <f t="shared" si="38"/>
        <v>0</v>
      </c>
      <c r="I68" s="137">
        <f t="shared" si="38"/>
        <v>489000000</v>
      </c>
      <c r="J68" s="137">
        <f t="shared" si="38"/>
        <v>0</v>
      </c>
    </row>
    <row r="69" spans="2:10" ht="17" x14ac:dyDescent="0.35">
      <c r="B69" s="138"/>
      <c r="C69" s="125" t="s">
        <v>584</v>
      </c>
      <c r="D69" s="139">
        <v>0</v>
      </c>
      <c r="E69" s="139">
        <v>2479561</v>
      </c>
      <c r="F69" s="139">
        <v>2500000</v>
      </c>
      <c r="G69" s="139">
        <f t="shared" si="6"/>
        <v>0</v>
      </c>
      <c r="H69" s="139">
        <f t="shared" ref="H69" si="39">G69</f>
        <v>0</v>
      </c>
      <c r="I69" s="139">
        <v>0</v>
      </c>
      <c r="J69" s="139">
        <v>0</v>
      </c>
    </row>
    <row r="70" spans="2:10" ht="17" x14ac:dyDescent="0.35">
      <c r="B70" s="138"/>
      <c r="C70" s="125" t="s">
        <v>585</v>
      </c>
      <c r="D70" s="139">
        <v>978000000</v>
      </c>
      <c r="E70" s="139">
        <v>0</v>
      </c>
      <c r="F70" s="139">
        <v>0</v>
      </c>
      <c r="G70" s="139">
        <f t="shared" si="6"/>
        <v>489000000</v>
      </c>
      <c r="H70" s="139">
        <v>0</v>
      </c>
      <c r="I70" s="139">
        <f>G70</f>
        <v>489000000</v>
      </c>
      <c r="J70" s="139">
        <v>0</v>
      </c>
    </row>
    <row r="71" spans="2:10" ht="15.5" x14ac:dyDescent="0.35">
      <c r="B71" s="310" t="s">
        <v>586</v>
      </c>
      <c r="C71" s="310"/>
      <c r="D71" s="140">
        <f>D56+D51+D33+D28+D15+D3</f>
        <v>147605000000</v>
      </c>
      <c r="E71" s="140">
        <f>E56+E51+E33+E28+E15+E3</f>
        <v>61152682</v>
      </c>
      <c r="F71" s="140">
        <f>F56+F51+F33+F28+F15+F3</f>
        <v>62433121</v>
      </c>
      <c r="G71" s="140">
        <f>G56+G51+G33+G28+G15+G3</f>
        <v>73802500000</v>
      </c>
      <c r="H71" s="140">
        <f>H56+H51+H33+H28+H15+H3</f>
        <v>19225012289</v>
      </c>
      <c r="I71" s="140">
        <f t="shared" ref="I71:J71" si="40">I56+I51+I33+I28+I15+I3</f>
        <v>64163757609</v>
      </c>
      <c r="J71" s="140">
        <f t="shared" si="40"/>
        <v>6500000000</v>
      </c>
    </row>
    <row r="72" spans="2:10" s="92" customFormat="1" ht="15.5" x14ac:dyDescent="0.35">
      <c r="B72" s="141"/>
      <c r="C72" s="141"/>
      <c r="D72" s="142"/>
      <c r="E72" s="142"/>
      <c r="F72" s="142"/>
      <c r="G72" s="142"/>
      <c r="H72" s="142"/>
      <c r="I72" s="142"/>
      <c r="J72" s="142"/>
    </row>
    <row r="73" spans="2:10" ht="34" x14ac:dyDescent="0.35">
      <c r="B73" s="311" t="s">
        <v>15</v>
      </c>
      <c r="C73" s="311"/>
      <c r="D73" s="309" t="s">
        <v>16</v>
      </c>
      <c r="E73" s="309"/>
      <c r="F73" s="309"/>
      <c r="G73" s="309"/>
      <c r="H73" s="309" t="s">
        <v>17</v>
      </c>
      <c r="I73" s="309"/>
      <c r="J73" s="309"/>
    </row>
    <row r="74" spans="2:10" ht="34" x14ac:dyDescent="0.35">
      <c r="B74" s="311" t="s">
        <v>18</v>
      </c>
      <c r="C74" s="311"/>
      <c r="D74" s="309" t="s">
        <v>19</v>
      </c>
      <c r="E74" s="309"/>
      <c r="F74" s="309"/>
      <c r="G74" s="309"/>
      <c r="H74" s="309" t="s">
        <v>313</v>
      </c>
      <c r="I74" s="309"/>
      <c r="J74" s="309"/>
    </row>
  </sheetData>
  <mergeCells count="13">
    <mergeCell ref="B44:C44"/>
    <mergeCell ref="D44:G44"/>
    <mergeCell ref="H44:J44"/>
    <mergeCell ref="B45:C45"/>
    <mergeCell ref="D45:G45"/>
    <mergeCell ref="H45:J45"/>
    <mergeCell ref="H73:J73"/>
    <mergeCell ref="H74:J74"/>
    <mergeCell ref="B71:C71"/>
    <mergeCell ref="B73:C73"/>
    <mergeCell ref="D73:G73"/>
    <mergeCell ref="B74:C74"/>
    <mergeCell ref="D74:G74"/>
  </mergeCells>
  <pageMargins left="0" right="0" top="0" bottom="0" header="0" footer="0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6"/>
  <sheetViews>
    <sheetView rightToLeft="1" workbookViewId="0">
      <selection activeCell="C27" sqref="C27"/>
    </sheetView>
  </sheetViews>
  <sheetFormatPr defaultRowHeight="18.5" x14ac:dyDescent="0.65"/>
  <cols>
    <col min="1" max="1" width="9" style="212" bestFit="1" customWidth="1"/>
    <col min="2" max="2" width="36.26953125" style="211" customWidth="1"/>
    <col min="3" max="3" width="16" style="213" bestFit="1" customWidth="1"/>
    <col min="4" max="4" width="16" style="214" bestFit="1" customWidth="1"/>
    <col min="5" max="5" width="3" style="211" customWidth="1"/>
    <col min="6" max="6" width="8.26953125" style="212" customWidth="1"/>
    <col min="7" max="7" width="25" style="215" customWidth="1"/>
    <col min="8" max="8" width="16" style="216" bestFit="1" customWidth="1"/>
    <col min="9" max="9" width="16" style="214" bestFit="1" customWidth="1"/>
  </cols>
  <sheetData>
    <row r="1" spans="1:9" ht="36" x14ac:dyDescent="1.4">
      <c r="A1" s="319" t="s">
        <v>590</v>
      </c>
      <c r="B1" s="319"/>
      <c r="C1" s="319"/>
      <c r="D1" s="319"/>
      <c r="E1" s="186"/>
      <c r="F1" s="319" t="s">
        <v>591</v>
      </c>
      <c r="G1" s="319"/>
      <c r="H1" s="319"/>
      <c r="I1" s="319"/>
    </row>
    <row r="2" spans="1:9" x14ac:dyDescent="0.35">
      <c r="A2" s="187" t="s">
        <v>592</v>
      </c>
      <c r="B2" s="187" t="s">
        <v>593</v>
      </c>
      <c r="C2" s="188" t="s">
        <v>594</v>
      </c>
      <c r="D2" s="188" t="s">
        <v>616</v>
      </c>
      <c r="E2" s="189"/>
      <c r="F2" s="187" t="s">
        <v>592</v>
      </c>
      <c r="G2" s="190" t="s">
        <v>593</v>
      </c>
      <c r="H2" s="188" t="s">
        <v>594</v>
      </c>
      <c r="I2" s="188" t="s">
        <v>595</v>
      </c>
    </row>
    <row r="3" spans="1:9" x14ac:dyDescent="0.35">
      <c r="A3" s="320" t="s">
        <v>165</v>
      </c>
      <c r="B3" s="320"/>
      <c r="C3" s="320"/>
      <c r="D3" s="320"/>
      <c r="E3" s="191"/>
      <c r="F3" s="320" t="s">
        <v>596</v>
      </c>
      <c r="G3" s="320"/>
      <c r="H3" s="320"/>
      <c r="I3" s="320"/>
    </row>
    <row r="4" spans="1:9" x14ac:dyDescent="0.35">
      <c r="A4" s="192">
        <v>110000</v>
      </c>
      <c r="B4" s="193" t="s">
        <v>166</v>
      </c>
      <c r="C4" s="194">
        <f>'[1]2-2-پيش بيني منابع درآمدي  '!H5</f>
        <v>3005660000</v>
      </c>
      <c r="D4" s="194">
        <f>C4/2</f>
        <v>1502830000</v>
      </c>
      <c r="E4" s="195"/>
      <c r="F4" s="192">
        <v>1</v>
      </c>
      <c r="G4" s="196" t="s">
        <v>597</v>
      </c>
      <c r="H4" s="197">
        <f>'[1]3-ماموريت و برنامه '!I4</f>
        <v>333377000</v>
      </c>
      <c r="I4" s="197">
        <f>H4/2</f>
        <v>166688500</v>
      </c>
    </row>
    <row r="5" spans="1:9" x14ac:dyDescent="0.35">
      <c r="A5" s="198">
        <v>120000</v>
      </c>
      <c r="B5" s="199" t="s">
        <v>223</v>
      </c>
      <c r="C5" s="194">
        <f>'[1]2-2-پيش بيني منابع درآمدي  '!H72</f>
        <v>50200000</v>
      </c>
      <c r="D5" s="194">
        <f t="shared" ref="D5:D9" si="0">C5/2</f>
        <v>25100000</v>
      </c>
      <c r="E5" s="195"/>
      <c r="F5" s="192">
        <v>2</v>
      </c>
      <c r="G5" s="196" t="s">
        <v>598</v>
      </c>
      <c r="H5" s="194">
        <f>'[1]3-ماموريت و برنامه '!I9</f>
        <v>1383500000</v>
      </c>
      <c r="I5" s="197">
        <f t="shared" ref="I5:I9" si="1">H5/2</f>
        <v>691750000</v>
      </c>
    </row>
    <row r="6" spans="1:9" x14ac:dyDescent="0.35">
      <c r="A6" s="192">
        <v>130000</v>
      </c>
      <c r="B6" s="193" t="s">
        <v>599</v>
      </c>
      <c r="C6" s="194">
        <f>'[1]2-2-پيش بيني منابع درآمدي  '!H84</f>
        <v>124300000</v>
      </c>
      <c r="D6" s="194">
        <f t="shared" si="0"/>
        <v>62150000</v>
      </c>
      <c r="E6" s="195"/>
      <c r="F6" s="192">
        <v>3</v>
      </c>
      <c r="G6" s="196" t="s">
        <v>5</v>
      </c>
      <c r="H6" s="194">
        <f>'[1]3-ماموريت و برنامه '!I17</f>
        <v>100000000</v>
      </c>
      <c r="I6" s="197">
        <f t="shared" si="1"/>
        <v>50000000</v>
      </c>
    </row>
    <row r="7" spans="1:9" x14ac:dyDescent="0.35">
      <c r="A7" s="192">
        <v>140000</v>
      </c>
      <c r="B7" s="193" t="s">
        <v>249</v>
      </c>
      <c r="C7" s="194">
        <f>'[1]2-2-پيش بيني منابع درآمدي  '!H105</f>
        <v>25000000</v>
      </c>
      <c r="D7" s="194">
        <f t="shared" si="0"/>
        <v>12500000</v>
      </c>
      <c r="E7" s="195"/>
      <c r="F7" s="192">
        <v>4</v>
      </c>
      <c r="G7" s="196" t="s">
        <v>7</v>
      </c>
      <c r="H7" s="194">
        <f>'[1]3-ماموريت و برنامه '!I21</f>
        <v>1448900000</v>
      </c>
      <c r="I7" s="197">
        <f t="shared" si="1"/>
        <v>724450000</v>
      </c>
    </row>
    <row r="8" spans="1:9" x14ac:dyDescent="0.35">
      <c r="A8" s="192">
        <v>150000</v>
      </c>
      <c r="B8" s="193" t="s">
        <v>266</v>
      </c>
      <c r="C8" s="194">
        <f>'[1]2-2-پيش بيني منابع درآمدي  '!H127</f>
        <v>2000000</v>
      </c>
      <c r="D8" s="194">
        <f t="shared" si="0"/>
        <v>1000000</v>
      </c>
      <c r="E8" s="195"/>
      <c r="F8" s="192">
        <v>5</v>
      </c>
      <c r="G8" s="196" t="s">
        <v>571</v>
      </c>
      <c r="H8" s="194">
        <f>'[1]3-ماموريت و برنامه '!I30</f>
        <v>1784143000</v>
      </c>
      <c r="I8" s="197">
        <f t="shared" si="1"/>
        <v>892071500</v>
      </c>
    </row>
    <row r="9" spans="1:9" x14ac:dyDescent="0.35">
      <c r="A9" s="192">
        <v>160000</v>
      </c>
      <c r="B9" s="193" t="s">
        <v>272</v>
      </c>
      <c r="C9" s="194">
        <f>'[1]2-2-پيش بيني منابع درآمدي  '!H134</f>
        <v>1367840000</v>
      </c>
      <c r="D9" s="194">
        <f t="shared" si="0"/>
        <v>683920000</v>
      </c>
      <c r="E9" s="195"/>
      <c r="F9" s="192">
        <v>6</v>
      </c>
      <c r="G9" s="196" t="s">
        <v>575</v>
      </c>
      <c r="H9" s="194">
        <f>'[1]3-ماموريت و برنامه '!I35</f>
        <v>397528000</v>
      </c>
      <c r="I9" s="197">
        <f t="shared" si="1"/>
        <v>198764000</v>
      </c>
    </row>
    <row r="10" spans="1:9" x14ac:dyDescent="0.35">
      <c r="A10" s="190">
        <v>100000</v>
      </c>
      <c r="B10" s="187" t="s">
        <v>600</v>
      </c>
      <c r="C10" s="188">
        <f>SUM(C4:C9)</f>
        <v>4575000000</v>
      </c>
      <c r="D10" s="188">
        <f>SUM(D4:D9)</f>
        <v>2287500000</v>
      </c>
      <c r="E10" s="195"/>
      <c r="F10" s="321" t="s">
        <v>601</v>
      </c>
      <c r="G10" s="321"/>
      <c r="H10" s="188">
        <f>SUM(H4:H9)</f>
        <v>5447448000</v>
      </c>
      <c r="I10" s="188">
        <f>SUM(I4:I9)</f>
        <v>2723724000</v>
      </c>
    </row>
    <row r="11" spans="1:9" x14ac:dyDescent="0.35">
      <c r="A11" s="190">
        <v>200000</v>
      </c>
      <c r="B11" s="190" t="s">
        <v>602</v>
      </c>
      <c r="C11" s="200">
        <f>'[1]2-2-پيش بيني منابع درآمدي  '!H153</f>
        <v>902000000</v>
      </c>
      <c r="D11" s="200">
        <v>451000000</v>
      </c>
      <c r="E11" s="195"/>
      <c r="F11" s="322" t="s">
        <v>603</v>
      </c>
      <c r="G11" s="322"/>
      <c r="H11" s="188">
        <f>'[1]6-‌تعهدات ‌قطعي سنواتي '!G4+'[1]6-‌تعهدات ‌قطعي سنواتي '!G5</f>
        <v>29552000</v>
      </c>
      <c r="I11" s="188">
        <f>H11/2</f>
        <v>14776000</v>
      </c>
    </row>
    <row r="12" spans="1:9" x14ac:dyDescent="0.65">
      <c r="A12" s="190">
        <v>300000</v>
      </c>
      <c r="B12" s="190" t="s">
        <v>604</v>
      </c>
      <c r="C12" s="201">
        <f>'[1]1-1-خلاصه كل بودجه'!I138</f>
        <v>0</v>
      </c>
      <c r="D12" s="201">
        <f>'[1]1-1-خلاصه كل بودجه'!J138</f>
        <v>0</v>
      </c>
      <c r="E12" s="195"/>
      <c r="F12" s="323"/>
      <c r="G12" s="323"/>
      <c r="H12" s="323"/>
      <c r="I12" s="323"/>
    </row>
    <row r="13" spans="1:9" x14ac:dyDescent="0.35">
      <c r="A13" s="316" t="s">
        <v>605</v>
      </c>
      <c r="B13" s="316"/>
      <c r="C13" s="202">
        <f>SUM(C10:C12)</f>
        <v>5477000000</v>
      </c>
      <c r="D13" s="202">
        <f>SUM(D10:D12)</f>
        <v>2738500000</v>
      </c>
      <c r="E13" s="195"/>
      <c r="F13" s="316" t="s">
        <v>606</v>
      </c>
      <c r="G13" s="316"/>
      <c r="H13" s="202">
        <f>H10+H11</f>
        <v>5477000000</v>
      </c>
      <c r="I13" s="202">
        <f>I10+I11</f>
        <v>2738500000</v>
      </c>
    </row>
    <row r="14" spans="1:9" ht="14.5" x14ac:dyDescent="0.35">
      <c r="A14" s="203"/>
      <c r="B14" s="203"/>
      <c r="C14" s="204"/>
      <c r="D14" s="204"/>
      <c r="E14" s="203"/>
      <c r="F14" s="203"/>
      <c r="G14" s="203"/>
      <c r="H14" s="205"/>
      <c r="I14" s="204"/>
    </row>
    <row r="15" spans="1:9" x14ac:dyDescent="0.35">
      <c r="A15" s="324" t="s">
        <v>607</v>
      </c>
      <c r="B15" s="324"/>
      <c r="C15" s="206"/>
      <c r="D15" s="207">
        <f>C15</f>
        <v>0</v>
      </c>
      <c r="E15" s="189"/>
      <c r="F15" s="324" t="s">
        <v>608</v>
      </c>
      <c r="G15" s="324"/>
      <c r="H15" s="206"/>
      <c r="I15" s="207">
        <f>H15</f>
        <v>0</v>
      </c>
    </row>
    <row r="16" spans="1:9" x14ac:dyDescent="0.35">
      <c r="A16" s="208"/>
      <c r="B16" s="208"/>
      <c r="C16" s="209"/>
      <c r="D16" s="207"/>
      <c r="E16" s="203"/>
      <c r="F16" s="318"/>
      <c r="G16" s="318"/>
      <c r="H16" s="210"/>
      <c r="I16" s="209"/>
    </row>
    <row r="17" spans="1:9" x14ac:dyDescent="0.35">
      <c r="A17" s="315" t="s">
        <v>609</v>
      </c>
      <c r="B17" s="315"/>
      <c r="C17" s="206"/>
      <c r="D17" s="207">
        <f>C17</f>
        <v>0</v>
      </c>
      <c r="E17" s="189"/>
      <c r="F17" s="315" t="s">
        <v>609</v>
      </c>
      <c r="G17" s="315"/>
      <c r="H17" s="206"/>
      <c r="I17" s="207">
        <f>H17</f>
        <v>0</v>
      </c>
    </row>
    <row r="18" spans="1:9" ht="14.5" x14ac:dyDescent="0.35">
      <c r="A18" s="203"/>
      <c r="B18" s="203"/>
      <c r="C18" s="204"/>
      <c r="D18" s="204"/>
      <c r="E18" s="203"/>
      <c r="F18" s="203"/>
      <c r="G18" s="203"/>
      <c r="H18" s="205"/>
      <c r="I18" s="204"/>
    </row>
    <row r="19" spans="1:9" x14ac:dyDescent="0.35">
      <c r="A19" s="316" t="s">
        <v>610</v>
      </c>
      <c r="B19" s="316"/>
      <c r="C19" s="202">
        <f>C13+C15-C17</f>
        <v>5477000000</v>
      </c>
      <c r="D19" s="202">
        <f>D13+D15-D17</f>
        <v>2738500000</v>
      </c>
      <c r="E19" s="189"/>
      <c r="F19" s="316" t="s">
        <v>611</v>
      </c>
      <c r="G19" s="316"/>
      <c r="H19" s="202">
        <f>H13+H15-H17</f>
        <v>5477000000</v>
      </c>
      <c r="I19" s="202">
        <f>I13+I15-I17</f>
        <v>2738500000</v>
      </c>
    </row>
    <row r="20" spans="1:9" x14ac:dyDescent="0.65">
      <c r="A20" s="317" t="s">
        <v>612</v>
      </c>
      <c r="B20" s="317"/>
      <c r="C20" s="317"/>
      <c r="D20" s="317"/>
      <c r="F20" s="317" t="s">
        <v>612</v>
      </c>
      <c r="G20" s="317"/>
      <c r="H20" s="317"/>
      <c r="I20" s="317"/>
    </row>
    <row r="22" spans="1:9" ht="18" x14ac:dyDescent="0.6">
      <c r="A22" s="312" t="s">
        <v>613</v>
      </c>
      <c r="B22" s="312"/>
      <c r="C22" s="312"/>
      <c r="D22" s="312"/>
      <c r="E22" s="312"/>
      <c r="F22" s="312"/>
      <c r="G22" s="312"/>
      <c r="H22" s="312"/>
      <c r="I22" s="312"/>
    </row>
    <row r="23" spans="1:9" ht="18" x14ac:dyDescent="0.6">
      <c r="A23" s="312" t="s">
        <v>614</v>
      </c>
      <c r="B23" s="312"/>
      <c r="C23" s="312"/>
      <c r="D23" s="312"/>
      <c r="E23" s="312"/>
      <c r="F23" s="312"/>
      <c r="G23" s="312"/>
      <c r="H23" s="312"/>
      <c r="I23" s="312"/>
    </row>
    <row r="25" spans="1:9" ht="37.5" x14ac:dyDescent="0.35">
      <c r="A25" s="313" t="s">
        <v>615</v>
      </c>
      <c r="B25" s="313"/>
      <c r="C25" s="217"/>
      <c r="D25" s="217"/>
      <c r="E25" s="218"/>
      <c r="F25" s="218" t="s">
        <v>16</v>
      </c>
      <c r="G25" s="217"/>
      <c r="H25" s="314" t="s">
        <v>17</v>
      </c>
      <c r="I25" s="314"/>
    </row>
    <row r="26" spans="1:9" ht="37.5" x14ac:dyDescent="0.35">
      <c r="A26" s="313" t="s">
        <v>18</v>
      </c>
      <c r="B26" s="313"/>
      <c r="C26" s="217"/>
      <c r="D26" s="217"/>
      <c r="E26" s="218"/>
      <c r="F26" s="217" t="s">
        <v>19</v>
      </c>
      <c r="G26" s="217"/>
      <c r="H26" s="313" t="s">
        <v>313</v>
      </c>
      <c r="I26" s="313"/>
    </row>
  </sheetData>
  <mergeCells count="24">
    <mergeCell ref="F16:G16"/>
    <mergeCell ref="A1:D1"/>
    <mergeCell ref="F1:I1"/>
    <mergeCell ref="A3:D3"/>
    <mergeCell ref="F3:I3"/>
    <mergeCell ref="F10:G10"/>
    <mergeCell ref="F11:G11"/>
    <mergeCell ref="F12:I12"/>
    <mergeCell ref="A13:B13"/>
    <mergeCell ref="F13:G13"/>
    <mergeCell ref="A15:B15"/>
    <mergeCell ref="F15:G15"/>
    <mergeCell ref="A17:B17"/>
    <mergeCell ref="F17:G17"/>
    <mergeCell ref="A19:B19"/>
    <mergeCell ref="F19:G19"/>
    <mergeCell ref="A20:D20"/>
    <mergeCell ref="F20:I20"/>
    <mergeCell ref="A22:I22"/>
    <mergeCell ref="A23:I23"/>
    <mergeCell ref="A25:B25"/>
    <mergeCell ref="H25:I25"/>
    <mergeCell ref="A26:B26"/>
    <mergeCell ref="H26:I26"/>
  </mergeCells>
  <pageMargins left="0.70866141732283472" right="0.70866141732283472" top="0" bottom="0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2"/>
  <sheetViews>
    <sheetView rightToLeft="1" zoomScale="90" zoomScaleNormal="90" workbookViewId="0">
      <selection activeCell="C22" sqref="C22"/>
    </sheetView>
  </sheetViews>
  <sheetFormatPr defaultRowHeight="14.5" x14ac:dyDescent="0.35"/>
  <cols>
    <col min="2" max="2" width="29.90625" style="219"/>
    <col min="3" max="4" width="34.7265625" style="219" customWidth="1"/>
    <col min="5" max="5" width="34.7265625" style="220" customWidth="1"/>
    <col min="6" max="6" width="22.08984375" style="219" customWidth="1"/>
  </cols>
  <sheetData>
    <row r="1" spans="2:6" ht="117.75" customHeight="1" thickBot="1" x14ac:dyDescent="0.4"/>
    <row r="2" spans="2:6" ht="15" thickTop="1" x14ac:dyDescent="0.35">
      <c r="B2" s="221"/>
      <c r="C2" s="222"/>
      <c r="D2" s="222"/>
      <c r="E2" s="223"/>
      <c r="F2" s="224"/>
    </row>
    <row r="3" spans="2:6" ht="102" x14ac:dyDescent="2.2000000000000002">
      <c r="B3" s="225"/>
      <c r="C3" s="226"/>
      <c r="D3" s="226"/>
      <c r="E3" s="227"/>
      <c r="F3" s="228"/>
    </row>
    <row r="4" spans="2:6" ht="15" thickBot="1" x14ac:dyDescent="0.4">
      <c r="B4" s="229"/>
      <c r="C4" s="230"/>
      <c r="D4" s="230"/>
      <c r="E4" s="231"/>
      <c r="F4" s="232"/>
    </row>
    <row r="5" spans="2:6" ht="55.5" thickTop="1" x14ac:dyDescent="1.9">
      <c r="B5" s="233"/>
      <c r="C5" s="325" t="s">
        <v>623</v>
      </c>
      <c r="D5" s="326"/>
      <c r="E5" s="326"/>
      <c r="F5" s="327"/>
    </row>
    <row r="6" spans="2:6" ht="29" x14ac:dyDescent="1.2">
      <c r="B6" s="234"/>
      <c r="C6" s="328" t="s">
        <v>617</v>
      </c>
      <c r="D6" s="329"/>
      <c r="E6" s="329"/>
      <c r="F6" s="235"/>
    </row>
    <row r="7" spans="2:6" ht="36" x14ac:dyDescent="1.4">
      <c r="B7" s="236"/>
      <c r="C7" s="237"/>
      <c r="D7" s="237"/>
      <c r="E7" s="219"/>
      <c r="F7" s="238"/>
    </row>
    <row r="8" spans="2:6" x14ac:dyDescent="0.35">
      <c r="B8" s="239"/>
      <c r="F8" s="238"/>
    </row>
    <row r="9" spans="2:6" ht="21" x14ac:dyDescent="0.85">
      <c r="B9" s="239"/>
      <c r="E9" s="240" t="s">
        <v>618</v>
      </c>
      <c r="F9" s="241" t="s">
        <v>619</v>
      </c>
    </row>
    <row r="10" spans="2:6" ht="28" x14ac:dyDescent="1.1000000000000001">
      <c r="B10" s="242"/>
      <c r="C10" s="243"/>
      <c r="D10" s="243"/>
      <c r="E10" s="240" t="s">
        <v>620</v>
      </c>
      <c r="F10" s="241" t="s">
        <v>619</v>
      </c>
    </row>
    <row r="11" spans="2:6" ht="16" thickBot="1" x14ac:dyDescent="0.4">
      <c r="B11" s="244"/>
      <c r="C11" s="245"/>
      <c r="D11" s="245"/>
      <c r="E11" s="246"/>
      <c r="F11" s="247"/>
    </row>
    <row r="12" spans="2:6" ht="19" thickTop="1" x14ac:dyDescent="0.65">
      <c r="B12" s="330" t="s">
        <v>621</v>
      </c>
      <c r="C12" s="330"/>
      <c r="D12" s="330"/>
      <c r="E12" s="330"/>
      <c r="F12" s="330"/>
    </row>
    <row r="13" spans="2:6" x14ac:dyDescent="0.35">
      <c r="E13" s="248"/>
      <c r="F13" s="249"/>
    </row>
    <row r="14" spans="2:6" ht="37.5" x14ac:dyDescent="0.35">
      <c r="B14" s="218" t="s">
        <v>15</v>
      </c>
      <c r="C14" s="313" t="s">
        <v>16</v>
      </c>
      <c r="D14" s="313"/>
      <c r="E14" s="313" t="s">
        <v>622</v>
      </c>
      <c r="F14" s="313"/>
    </row>
    <row r="15" spans="2:6" ht="37.5" x14ac:dyDescent="0.35">
      <c r="B15" s="218" t="s">
        <v>18</v>
      </c>
      <c r="C15" s="313" t="s">
        <v>19</v>
      </c>
      <c r="D15" s="313"/>
      <c r="E15" s="313" t="s">
        <v>313</v>
      </c>
      <c r="F15" s="313"/>
    </row>
    <row r="16" spans="2:6" x14ac:dyDescent="0.35">
      <c r="F16" s="249"/>
    </row>
    <row r="18" spans="4:5" x14ac:dyDescent="0.35">
      <c r="D18" s="219">
        <f>C18</f>
        <v>0</v>
      </c>
      <c r="E18" s="219"/>
    </row>
    <row r="19" spans="4:5" x14ac:dyDescent="0.35">
      <c r="E19" s="219"/>
    </row>
    <row r="20" spans="4:5" x14ac:dyDescent="0.35">
      <c r="E20" s="219"/>
    </row>
    <row r="22" spans="4:5" x14ac:dyDescent="0.35">
      <c r="E22" s="219"/>
    </row>
    <row r="23" spans="4:5" x14ac:dyDescent="0.35">
      <c r="E23" s="219"/>
    </row>
    <row r="24" spans="4:5" x14ac:dyDescent="0.35">
      <c r="E24" s="219"/>
    </row>
    <row r="25" spans="4:5" x14ac:dyDescent="0.35">
      <c r="E25" s="219"/>
    </row>
    <row r="26" spans="4:5" x14ac:dyDescent="0.35">
      <c r="E26" s="219"/>
    </row>
    <row r="27" spans="4:5" x14ac:dyDescent="0.35">
      <c r="E27" s="219"/>
    </row>
    <row r="28" spans="4:5" x14ac:dyDescent="0.35">
      <c r="E28" s="219"/>
    </row>
    <row r="29" spans="4:5" x14ac:dyDescent="0.35">
      <c r="E29" s="219"/>
    </row>
    <row r="30" spans="4:5" x14ac:dyDescent="0.35">
      <c r="E30" s="219"/>
    </row>
    <row r="31" spans="4:5" x14ac:dyDescent="0.35">
      <c r="E31" s="219"/>
    </row>
    <row r="32" spans="4:5" x14ac:dyDescent="0.35">
      <c r="E32" s="219"/>
    </row>
  </sheetData>
  <mergeCells count="7">
    <mergeCell ref="C15:D15"/>
    <mergeCell ref="E15:F15"/>
    <mergeCell ref="C5:F5"/>
    <mergeCell ref="C6:E6"/>
    <mergeCell ref="B12:F12"/>
    <mergeCell ref="C14:D14"/>
    <mergeCell ref="E14:F14"/>
  </mergeCells>
  <pageMargins left="0" right="0" top="0" bottom="0" header="0" footer="0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6"/>
  <sheetViews>
    <sheetView rightToLeft="1" workbookViewId="0">
      <selection activeCell="D43" sqref="D43"/>
    </sheetView>
  </sheetViews>
  <sheetFormatPr defaultRowHeight="16" x14ac:dyDescent="0.5"/>
  <cols>
    <col min="1" max="1" width="2.90625" customWidth="1"/>
    <col min="2" max="2" width="7.7265625" style="268" customWidth="1"/>
    <col min="3" max="3" width="54.26953125" style="269" customWidth="1"/>
    <col min="4" max="4" width="17.6328125" style="270" customWidth="1"/>
    <col min="5" max="5" width="18.7265625" style="270" customWidth="1"/>
    <col min="6" max="6" width="17.08984375" style="270" customWidth="1"/>
    <col min="7" max="7" width="15.08984375" style="270" hidden="1" customWidth="1"/>
    <col min="8" max="8" width="19.36328125" style="270" customWidth="1"/>
    <col min="9" max="9" width="21" style="270" customWidth="1"/>
  </cols>
  <sheetData>
    <row r="1" spans="2:9" ht="8.25" customHeight="1" x14ac:dyDescent="0.5"/>
    <row r="2" spans="2:9" ht="14.5" x14ac:dyDescent="0.35">
      <c r="B2" s="335" t="s">
        <v>624</v>
      </c>
      <c r="C2" s="335" t="s">
        <v>625</v>
      </c>
      <c r="D2" s="338" t="s">
        <v>626</v>
      </c>
      <c r="E2" s="339"/>
      <c r="F2" s="339"/>
      <c r="G2" s="340" t="s">
        <v>627</v>
      </c>
      <c r="H2" s="340" t="s">
        <v>690</v>
      </c>
      <c r="I2" s="331" t="s">
        <v>21</v>
      </c>
    </row>
    <row r="3" spans="2:9" ht="15.75" customHeight="1" x14ac:dyDescent="0.35">
      <c r="B3" s="336"/>
      <c r="C3" s="336"/>
      <c r="D3" s="333" t="s">
        <v>629</v>
      </c>
      <c r="E3" s="334"/>
      <c r="F3" s="334"/>
      <c r="G3" s="341"/>
      <c r="H3" s="341"/>
      <c r="I3" s="332"/>
    </row>
    <row r="4" spans="2:9" ht="14.5" x14ac:dyDescent="0.35">
      <c r="B4" s="337"/>
      <c r="C4" s="337"/>
      <c r="D4" s="286" t="s">
        <v>316</v>
      </c>
      <c r="E4" s="287" t="s">
        <v>690</v>
      </c>
      <c r="F4" s="288" t="s">
        <v>21</v>
      </c>
      <c r="G4" s="341"/>
      <c r="H4" s="342"/>
      <c r="I4" s="332"/>
    </row>
    <row r="5" spans="2:9" ht="15.5" x14ac:dyDescent="0.35">
      <c r="B5" s="250" t="s">
        <v>631</v>
      </c>
      <c r="C5" s="251" t="s">
        <v>597</v>
      </c>
      <c r="D5" s="252">
        <f t="shared" ref="D5:G5" si="0">SUM(D6:D9)</f>
        <v>333377000</v>
      </c>
      <c r="E5" s="252">
        <f>D5</f>
        <v>333377000</v>
      </c>
      <c r="F5" s="252">
        <f>E5/2</f>
        <v>166688500</v>
      </c>
      <c r="G5" s="252" t="e">
        <f t="shared" si="0"/>
        <v>#REF!</v>
      </c>
      <c r="H5" s="252">
        <f>E5</f>
        <v>333377000</v>
      </c>
      <c r="I5" s="252">
        <f>F5</f>
        <v>166688500</v>
      </c>
    </row>
    <row r="6" spans="2:9" s="131" customFormat="1" ht="17" x14ac:dyDescent="0.3">
      <c r="B6" s="253" t="s">
        <v>632</v>
      </c>
      <c r="C6" s="254" t="s">
        <v>633</v>
      </c>
      <c r="D6" s="255">
        <v>0</v>
      </c>
      <c r="E6" s="255">
        <f t="shared" ref="E6:E42" si="1">D6</f>
        <v>0</v>
      </c>
      <c r="F6" s="255">
        <f t="shared" ref="F6:F42" si="2">E6/2</f>
        <v>0</v>
      </c>
      <c r="G6" s="256" t="e">
        <f>F6+#REF!+#REF!</f>
        <v>#REF!</v>
      </c>
      <c r="H6" s="255">
        <f t="shared" ref="H6:H42" si="3">E6</f>
        <v>0</v>
      </c>
      <c r="I6" s="255">
        <f t="shared" ref="I6:I42" si="4">F6</f>
        <v>0</v>
      </c>
    </row>
    <row r="7" spans="2:9" s="131" customFormat="1" ht="17" x14ac:dyDescent="0.3">
      <c r="B7" s="253" t="s">
        <v>634</v>
      </c>
      <c r="C7" s="257" t="s">
        <v>25</v>
      </c>
      <c r="D7" s="258">
        <v>161377000</v>
      </c>
      <c r="E7" s="258">
        <f t="shared" si="1"/>
        <v>161377000</v>
      </c>
      <c r="F7" s="258">
        <f t="shared" si="2"/>
        <v>80688500</v>
      </c>
      <c r="G7" s="256" t="e">
        <f>F7+#REF!+#REF!</f>
        <v>#REF!</v>
      </c>
      <c r="H7" s="258">
        <f t="shared" si="3"/>
        <v>161377000</v>
      </c>
      <c r="I7" s="258">
        <f t="shared" si="4"/>
        <v>80688500</v>
      </c>
    </row>
    <row r="8" spans="2:9" s="131" customFormat="1" ht="17" x14ac:dyDescent="0.3">
      <c r="B8" s="253" t="s">
        <v>635</v>
      </c>
      <c r="C8" s="259" t="s">
        <v>38</v>
      </c>
      <c r="D8" s="258">
        <v>86000000</v>
      </c>
      <c r="E8" s="258">
        <f t="shared" si="1"/>
        <v>86000000</v>
      </c>
      <c r="F8" s="258">
        <f t="shared" si="2"/>
        <v>43000000</v>
      </c>
      <c r="G8" s="256" t="e">
        <f>F8+#REF!+#REF!</f>
        <v>#REF!</v>
      </c>
      <c r="H8" s="258">
        <f t="shared" si="3"/>
        <v>86000000</v>
      </c>
      <c r="I8" s="258">
        <f t="shared" si="4"/>
        <v>43000000</v>
      </c>
    </row>
    <row r="9" spans="2:9" s="131" customFormat="1" ht="17" x14ac:dyDescent="0.3">
      <c r="B9" s="253" t="s">
        <v>636</v>
      </c>
      <c r="C9" s="259" t="s">
        <v>49</v>
      </c>
      <c r="D9" s="258">
        <v>86000000</v>
      </c>
      <c r="E9" s="258">
        <f t="shared" si="1"/>
        <v>86000000</v>
      </c>
      <c r="F9" s="258">
        <f t="shared" si="2"/>
        <v>43000000</v>
      </c>
      <c r="G9" s="256" t="e">
        <f>F9+#REF!+#REF!</f>
        <v>#REF!</v>
      </c>
      <c r="H9" s="258">
        <f t="shared" si="3"/>
        <v>86000000</v>
      </c>
      <c r="I9" s="258">
        <f t="shared" si="4"/>
        <v>43000000</v>
      </c>
    </row>
    <row r="10" spans="2:9" ht="15.5" x14ac:dyDescent="0.35">
      <c r="B10" s="250" t="s">
        <v>637</v>
      </c>
      <c r="C10" s="260" t="s">
        <v>1</v>
      </c>
      <c r="D10" s="261">
        <f t="shared" ref="D10:G10" si="5">SUM(D11:D17)</f>
        <v>1383500000</v>
      </c>
      <c r="E10" s="261">
        <f t="shared" si="1"/>
        <v>1383500000</v>
      </c>
      <c r="F10" s="261">
        <f t="shared" si="2"/>
        <v>691750000</v>
      </c>
      <c r="G10" s="261" t="e">
        <f t="shared" si="5"/>
        <v>#REF!</v>
      </c>
      <c r="H10" s="261">
        <f t="shared" si="3"/>
        <v>1383500000</v>
      </c>
      <c r="I10" s="261">
        <f t="shared" si="4"/>
        <v>691750000</v>
      </c>
    </row>
    <row r="11" spans="2:9" s="131" customFormat="1" ht="17" x14ac:dyDescent="0.3">
      <c r="B11" s="253" t="s">
        <v>638</v>
      </c>
      <c r="C11" s="254" t="s">
        <v>2</v>
      </c>
      <c r="D11" s="255">
        <v>535000000</v>
      </c>
      <c r="E11" s="255">
        <f t="shared" si="1"/>
        <v>535000000</v>
      </c>
      <c r="F11" s="255">
        <f t="shared" si="2"/>
        <v>267500000</v>
      </c>
      <c r="G11" s="256" t="e">
        <f>F11+#REF!+#REF!</f>
        <v>#REF!</v>
      </c>
      <c r="H11" s="255">
        <f t="shared" si="3"/>
        <v>535000000</v>
      </c>
      <c r="I11" s="255">
        <f t="shared" si="4"/>
        <v>267500000</v>
      </c>
    </row>
    <row r="12" spans="2:9" s="131" customFormat="1" ht="17" x14ac:dyDescent="0.3">
      <c r="B12" s="253" t="s">
        <v>639</v>
      </c>
      <c r="C12" s="254" t="s">
        <v>640</v>
      </c>
      <c r="D12" s="255">
        <v>0</v>
      </c>
      <c r="E12" s="255">
        <f t="shared" si="1"/>
        <v>0</v>
      </c>
      <c r="F12" s="255">
        <f t="shared" si="2"/>
        <v>0</v>
      </c>
      <c r="G12" s="256"/>
      <c r="H12" s="255">
        <f t="shared" si="3"/>
        <v>0</v>
      </c>
      <c r="I12" s="255">
        <f t="shared" si="4"/>
        <v>0</v>
      </c>
    </row>
    <row r="13" spans="2:9" s="131" customFormat="1" ht="17" x14ac:dyDescent="0.3">
      <c r="B13" s="253" t="s">
        <v>641</v>
      </c>
      <c r="C13" s="254" t="s">
        <v>642</v>
      </c>
      <c r="D13" s="258">
        <v>565000000</v>
      </c>
      <c r="E13" s="258">
        <f t="shared" si="1"/>
        <v>565000000</v>
      </c>
      <c r="F13" s="258">
        <f t="shared" si="2"/>
        <v>282500000</v>
      </c>
      <c r="G13" s="256" t="e">
        <f>F13+#REF!+#REF!</f>
        <v>#REF!</v>
      </c>
      <c r="H13" s="258">
        <f t="shared" si="3"/>
        <v>565000000</v>
      </c>
      <c r="I13" s="258">
        <f t="shared" si="4"/>
        <v>282500000</v>
      </c>
    </row>
    <row r="14" spans="2:9" s="131" customFormat="1" ht="17" x14ac:dyDescent="0.3">
      <c r="B14" s="253" t="s">
        <v>643</v>
      </c>
      <c r="C14" s="254" t="s">
        <v>644</v>
      </c>
      <c r="D14" s="258">
        <v>0</v>
      </c>
      <c r="E14" s="258">
        <f t="shared" si="1"/>
        <v>0</v>
      </c>
      <c r="F14" s="258">
        <f t="shared" si="2"/>
        <v>0</v>
      </c>
      <c r="G14" s="256" t="e">
        <f>F14+#REF!+#REF!</f>
        <v>#REF!</v>
      </c>
      <c r="H14" s="258">
        <f t="shared" si="3"/>
        <v>0</v>
      </c>
      <c r="I14" s="258">
        <f t="shared" si="4"/>
        <v>0</v>
      </c>
    </row>
    <row r="15" spans="2:9" s="131" customFormat="1" ht="17" x14ac:dyDescent="0.3">
      <c r="B15" s="253" t="s">
        <v>645</v>
      </c>
      <c r="C15" s="254" t="s">
        <v>646</v>
      </c>
      <c r="D15" s="258">
        <v>2000000</v>
      </c>
      <c r="E15" s="258">
        <f t="shared" si="1"/>
        <v>2000000</v>
      </c>
      <c r="F15" s="258">
        <f t="shared" si="2"/>
        <v>1000000</v>
      </c>
      <c r="G15" s="256" t="e">
        <f>F15+#REF!+#REF!</f>
        <v>#REF!</v>
      </c>
      <c r="H15" s="258">
        <f t="shared" si="3"/>
        <v>2000000</v>
      </c>
      <c r="I15" s="258">
        <f t="shared" si="4"/>
        <v>1000000</v>
      </c>
    </row>
    <row r="16" spans="2:9" s="131" customFormat="1" ht="17" x14ac:dyDescent="0.3">
      <c r="B16" s="253" t="s">
        <v>647</v>
      </c>
      <c r="C16" s="254" t="s">
        <v>648</v>
      </c>
      <c r="D16" s="255">
        <v>0</v>
      </c>
      <c r="E16" s="255">
        <f t="shared" si="1"/>
        <v>0</v>
      </c>
      <c r="F16" s="255">
        <f t="shared" si="2"/>
        <v>0</v>
      </c>
      <c r="G16" s="256"/>
      <c r="H16" s="255">
        <f t="shared" si="3"/>
        <v>0</v>
      </c>
      <c r="I16" s="255">
        <f t="shared" si="4"/>
        <v>0</v>
      </c>
    </row>
    <row r="17" spans="2:9" s="131" customFormat="1" ht="17" x14ac:dyDescent="0.3">
      <c r="B17" s="253" t="s">
        <v>649</v>
      </c>
      <c r="C17" s="254" t="s">
        <v>3</v>
      </c>
      <c r="D17" s="255">
        <v>281500000</v>
      </c>
      <c r="E17" s="255">
        <f t="shared" si="1"/>
        <v>281500000</v>
      </c>
      <c r="F17" s="255">
        <f t="shared" si="2"/>
        <v>140750000</v>
      </c>
      <c r="G17" s="256" t="e">
        <f>F17+#REF!+#REF!</f>
        <v>#REF!</v>
      </c>
      <c r="H17" s="255">
        <f t="shared" si="3"/>
        <v>281500000</v>
      </c>
      <c r="I17" s="255">
        <f t="shared" si="4"/>
        <v>140750000</v>
      </c>
    </row>
    <row r="18" spans="2:9" ht="15.5" x14ac:dyDescent="0.35">
      <c r="B18" s="250" t="s">
        <v>650</v>
      </c>
      <c r="C18" s="260" t="s">
        <v>5</v>
      </c>
      <c r="D18" s="252">
        <f t="shared" ref="D18:G18" si="6">SUM(D20:D20)</f>
        <v>100000000</v>
      </c>
      <c r="E18" s="252">
        <f t="shared" si="1"/>
        <v>100000000</v>
      </c>
      <c r="F18" s="252">
        <f t="shared" si="2"/>
        <v>50000000</v>
      </c>
      <c r="G18" s="252" t="e">
        <f t="shared" si="6"/>
        <v>#REF!</v>
      </c>
      <c r="H18" s="252">
        <f t="shared" si="3"/>
        <v>100000000</v>
      </c>
      <c r="I18" s="252">
        <f t="shared" si="4"/>
        <v>50000000</v>
      </c>
    </row>
    <row r="19" spans="2:9" s="131" customFormat="1" ht="17" x14ac:dyDescent="0.3">
      <c r="B19" s="253" t="s">
        <v>651</v>
      </c>
      <c r="C19" s="254" t="s">
        <v>652</v>
      </c>
      <c r="D19" s="255">
        <v>0</v>
      </c>
      <c r="E19" s="255">
        <f t="shared" si="1"/>
        <v>0</v>
      </c>
      <c r="F19" s="255">
        <f t="shared" si="2"/>
        <v>0</v>
      </c>
      <c r="G19" s="256"/>
      <c r="H19" s="255">
        <f t="shared" si="3"/>
        <v>0</v>
      </c>
      <c r="I19" s="255">
        <f t="shared" si="4"/>
        <v>0</v>
      </c>
    </row>
    <row r="20" spans="2:9" s="131" customFormat="1" ht="17" x14ac:dyDescent="0.3">
      <c r="B20" s="253" t="s">
        <v>653</v>
      </c>
      <c r="C20" s="254" t="s">
        <v>6</v>
      </c>
      <c r="D20" s="255">
        <v>100000000</v>
      </c>
      <c r="E20" s="255">
        <f t="shared" si="1"/>
        <v>100000000</v>
      </c>
      <c r="F20" s="255">
        <f t="shared" si="2"/>
        <v>50000000</v>
      </c>
      <c r="G20" s="256" t="e">
        <f>F20+#REF!+#REF!</f>
        <v>#REF!</v>
      </c>
      <c r="H20" s="255">
        <f t="shared" si="3"/>
        <v>100000000</v>
      </c>
      <c r="I20" s="255">
        <f t="shared" si="4"/>
        <v>50000000</v>
      </c>
    </row>
    <row r="21" spans="2:9" s="131" customFormat="1" ht="17" x14ac:dyDescent="0.3">
      <c r="B21" s="253" t="s">
        <v>654</v>
      </c>
      <c r="C21" s="262" t="s">
        <v>655</v>
      </c>
      <c r="D21" s="255">
        <v>0</v>
      </c>
      <c r="E21" s="255">
        <f t="shared" si="1"/>
        <v>0</v>
      </c>
      <c r="F21" s="255">
        <f t="shared" si="2"/>
        <v>0</v>
      </c>
      <c r="G21" s="256"/>
      <c r="H21" s="255">
        <f t="shared" si="3"/>
        <v>0</v>
      </c>
      <c r="I21" s="255">
        <f t="shared" si="4"/>
        <v>0</v>
      </c>
    </row>
    <row r="22" spans="2:9" ht="15.5" x14ac:dyDescent="0.35">
      <c r="B22" s="250" t="s">
        <v>656</v>
      </c>
      <c r="C22" s="260" t="s">
        <v>657</v>
      </c>
      <c r="D22" s="252">
        <f t="shared" ref="D22:G22" si="7">SUM(D23:D29)</f>
        <v>1448900000</v>
      </c>
      <c r="E22" s="252">
        <f t="shared" si="1"/>
        <v>1448900000</v>
      </c>
      <c r="F22" s="252">
        <f t="shared" si="2"/>
        <v>724450000</v>
      </c>
      <c r="G22" s="252" t="e">
        <f t="shared" si="7"/>
        <v>#REF!</v>
      </c>
      <c r="H22" s="252">
        <f t="shared" si="3"/>
        <v>1448900000</v>
      </c>
      <c r="I22" s="252">
        <f t="shared" si="4"/>
        <v>724450000</v>
      </c>
    </row>
    <row r="23" spans="2:9" s="131" customFormat="1" ht="17" x14ac:dyDescent="0.3">
      <c r="B23" s="253" t="s">
        <v>658</v>
      </c>
      <c r="C23" s="254" t="s">
        <v>94</v>
      </c>
      <c r="D23" s="255">
        <v>406000000</v>
      </c>
      <c r="E23" s="255">
        <f t="shared" si="1"/>
        <v>406000000</v>
      </c>
      <c r="F23" s="255">
        <f t="shared" si="2"/>
        <v>203000000</v>
      </c>
      <c r="G23" s="256" t="e">
        <f>F23+#REF!+#REF!</f>
        <v>#REF!</v>
      </c>
      <c r="H23" s="255">
        <f t="shared" si="3"/>
        <v>406000000</v>
      </c>
      <c r="I23" s="255">
        <f t="shared" si="4"/>
        <v>203000000</v>
      </c>
    </row>
    <row r="24" spans="2:9" s="131" customFormat="1" ht="17" x14ac:dyDescent="0.3">
      <c r="B24" s="253" t="s">
        <v>659</v>
      </c>
      <c r="C24" s="254" t="s">
        <v>8</v>
      </c>
      <c r="D24" s="255">
        <v>742900000</v>
      </c>
      <c r="E24" s="255">
        <f t="shared" si="1"/>
        <v>742900000</v>
      </c>
      <c r="F24" s="255">
        <f t="shared" si="2"/>
        <v>371450000</v>
      </c>
      <c r="G24" s="256" t="e">
        <f>F24+#REF!+#REF!</f>
        <v>#REF!</v>
      </c>
      <c r="H24" s="255">
        <f t="shared" si="3"/>
        <v>742900000</v>
      </c>
      <c r="I24" s="255">
        <f t="shared" si="4"/>
        <v>371450000</v>
      </c>
    </row>
    <row r="25" spans="2:9" s="131" customFormat="1" ht="17" x14ac:dyDescent="0.3">
      <c r="B25" s="253" t="s">
        <v>660</v>
      </c>
      <c r="C25" s="254" t="s">
        <v>661</v>
      </c>
      <c r="D25" s="255">
        <v>0</v>
      </c>
      <c r="E25" s="255">
        <f t="shared" si="1"/>
        <v>0</v>
      </c>
      <c r="F25" s="255">
        <f t="shared" si="2"/>
        <v>0</v>
      </c>
      <c r="G25" s="256"/>
      <c r="H25" s="255">
        <f t="shared" si="3"/>
        <v>0</v>
      </c>
      <c r="I25" s="255">
        <f t="shared" si="4"/>
        <v>0</v>
      </c>
    </row>
    <row r="26" spans="2:9" s="131" customFormat="1" ht="17" x14ac:dyDescent="0.3">
      <c r="B26" s="253" t="s">
        <v>662</v>
      </c>
      <c r="C26" s="254" t="s">
        <v>663</v>
      </c>
      <c r="D26" s="255">
        <v>270000000</v>
      </c>
      <c r="E26" s="255">
        <f t="shared" si="1"/>
        <v>270000000</v>
      </c>
      <c r="F26" s="255">
        <f t="shared" si="2"/>
        <v>135000000</v>
      </c>
      <c r="G26" s="256" t="e">
        <f>F26+#REF!+#REF!</f>
        <v>#REF!</v>
      </c>
      <c r="H26" s="255">
        <f t="shared" si="3"/>
        <v>270000000</v>
      </c>
      <c r="I26" s="255">
        <f t="shared" si="4"/>
        <v>135000000</v>
      </c>
    </row>
    <row r="27" spans="2:9" s="131" customFormat="1" ht="17" x14ac:dyDescent="0.3">
      <c r="B27" s="253" t="s">
        <v>664</v>
      </c>
      <c r="C27" s="254" t="s">
        <v>665</v>
      </c>
      <c r="D27" s="255">
        <v>0</v>
      </c>
      <c r="E27" s="255">
        <f t="shared" si="1"/>
        <v>0</v>
      </c>
      <c r="F27" s="255">
        <f t="shared" si="2"/>
        <v>0</v>
      </c>
      <c r="G27" s="256"/>
      <c r="H27" s="255">
        <f t="shared" si="3"/>
        <v>0</v>
      </c>
      <c r="I27" s="255">
        <f t="shared" si="4"/>
        <v>0</v>
      </c>
    </row>
    <row r="28" spans="2:9" s="131" customFormat="1" ht="17" x14ac:dyDescent="0.3">
      <c r="B28" s="253" t="s">
        <v>666</v>
      </c>
      <c r="C28" s="254" t="s">
        <v>667</v>
      </c>
      <c r="D28" s="255">
        <v>0</v>
      </c>
      <c r="E28" s="255">
        <f t="shared" si="1"/>
        <v>0</v>
      </c>
      <c r="F28" s="255">
        <f t="shared" si="2"/>
        <v>0</v>
      </c>
      <c r="G28" s="256"/>
      <c r="H28" s="255">
        <f t="shared" si="3"/>
        <v>0</v>
      </c>
      <c r="I28" s="255">
        <f t="shared" si="4"/>
        <v>0</v>
      </c>
    </row>
    <row r="29" spans="2:9" s="131" customFormat="1" ht="17" x14ac:dyDescent="0.3">
      <c r="B29" s="253" t="s">
        <v>668</v>
      </c>
      <c r="C29" s="254" t="s">
        <v>120</v>
      </c>
      <c r="D29" s="255">
        <v>30000000</v>
      </c>
      <c r="E29" s="255">
        <f t="shared" si="1"/>
        <v>30000000</v>
      </c>
      <c r="F29" s="255">
        <f t="shared" si="2"/>
        <v>15000000</v>
      </c>
      <c r="G29" s="256" t="e">
        <f>F29+#REF!+#REF!</f>
        <v>#REF!</v>
      </c>
      <c r="H29" s="255">
        <f t="shared" si="3"/>
        <v>30000000</v>
      </c>
      <c r="I29" s="255">
        <f t="shared" si="4"/>
        <v>15000000</v>
      </c>
    </row>
    <row r="30" spans="2:9" s="131" customFormat="1" ht="17" x14ac:dyDescent="0.3">
      <c r="B30" s="253" t="s">
        <v>669</v>
      </c>
      <c r="C30" s="262" t="s">
        <v>670</v>
      </c>
      <c r="D30" s="255">
        <v>0</v>
      </c>
      <c r="E30" s="255">
        <f t="shared" si="1"/>
        <v>0</v>
      </c>
      <c r="F30" s="255">
        <f t="shared" si="2"/>
        <v>0</v>
      </c>
      <c r="G30" s="256"/>
      <c r="H30" s="255">
        <f t="shared" si="3"/>
        <v>0</v>
      </c>
      <c r="I30" s="255">
        <f t="shared" si="4"/>
        <v>0</v>
      </c>
    </row>
    <row r="31" spans="2:9" ht="15.5" x14ac:dyDescent="0.35">
      <c r="B31" s="250" t="s">
        <v>671</v>
      </c>
      <c r="C31" s="260" t="s">
        <v>123</v>
      </c>
      <c r="D31" s="252">
        <f t="shared" ref="D31:G31" si="8">SUM(D32:D34)</f>
        <v>1784143000</v>
      </c>
      <c r="E31" s="252">
        <f t="shared" si="1"/>
        <v>1784143000</v>
      </c>
      <c r="F31" s="252">
        <f t="shared" si="2"/>
        <v>892071500</v>
      </c>
      <c r="G31" s="252" t="e">
        <f t="shared" si="8"/>
        <v>#REF!</v>
      </c>
      <c r="H31" s="252">
        <f t="shared" si="3"/>
        <v>1784143000</v>
      </c>
      <c r="I31" s="252">
        <f t="shared" si="4"/>
        <v>892071500</v>
      </c>
    </row>
    <row r="32" spans="2:9" s="131" customFormat="1" ht="17" x14ac:dyDescent="0.3">
      <c r="B32" s="253" t="s">
        <v>672</v>
      </c>
      <c r="C32" s="254" t="s">
        <v>124</v>
      </c>
      <c r="D32" s="255">
        <v>74300000</v>
      </c>
      <c r="E32" s="255">
        <f t="shared" si="1"/>
        <v>74300000</v>
      </c>
      <c r="F32" s="255">
        <f t="shared" si="2"/>
        <v>37150000</v>
      </c>
      <c r="G32" s="256" t="e">
        <f>F32+#REF!+#REF!</f>
        <v>#REF!</v>
      </c>
      <c r="H32" s="255">
        <f t="shared" si="3"/>
        <v>74300000</v>
      </c>
      <c r="I32" s="255">
        <f t="shared" si="4"/>
        <v>37150000</v>
      </c>
    </row>
    <row r="33" spans="2:9" s="131" customFormat="1" ht="17" x14ac:dyDescent="0.3">
      <c r="B33" s="253" t="s">
        <v>673</v>
      </c>
      <c r="C33" s="254" t="s">
        <v>674</v>
      </c>
      <c r="D33" s="255">
        <v>5000000</v>
      </c>
      <c r="E33" s="255">
        <f t="shared" si="1"/>
        <v>5000000</v>
      </c>
      <c r="F33" s="255">
        <f t="shared" si="2"/>
        <v>2500000</v>
      </c>
      <c r="G33" s="256" t="e">
        <f>F33+#REF!+#REF!</f>
        <v>#REF!</v>
      </c>
      <c r="H33" s="255">
        <f t="shared" si="3"/>
        <v>5000000</v>
      </c>
      <c r="I33" s="255">
        <f t="shared" si="4"/>
        <v>2500000</v>
      </c>
    </row>
    <row r="34" spans="2:9" s="131" customFormat="1" ht="17" x14ac:dyDescent="0.3">
      <c r="B34" s="253" t="s">
        <v>675</v>
      </c>
      <c r="C34" s="254" t="s">
        <v>128</v>
      </c>
      <c r="D34" s="255">
        <v>1704843000</v>
      </c>
      <c r="E34" s="255">
        <f t="shared" si="1"/>
        <v>1704843000</v>
      </c>
      <c r="F34" s="255">
        <f t="shared" si="2"/>
        <v>852421500</v>
      </c>
      <c r="G34" s="256" t="e">
        <f>F34+#REF!+#REF!</f>
        <v>#REF!</v>
      </c>
      <c r="H34" s="255">
        <f t="shared" si="3"/>
        <v>1704843000</v>
      </c>
      <c r="I34" s="255">
        <f t="shared" si="4"/>
        <v>852421500</v>
      </c>
    </row>
    <row r="35" spans="2:9" s="131" customFormat="1" ht="17" x14ac:dyDescent="0.3">
      <c r="B35" s="253" t="s">
        <v>676</v>
      </c>
      <c r="C35" s="262" t="s">
        <v>677</v>
      </c>
      <c r="D35" s="255">
        <v>0</v>
      </c>
      <c r="E35" s="255">
        <f t="shared" si="1"/>
        <v>0</v>
      </c>
      <c r="F35" s="255">
        <f t="shared" si="2"/>
        <v>0</v>
      </c>
      <c r="G35" s="256"/>
      <c r="H35" s="255">
        <f t="shared" si="3"/>
        <v>0</v>
      </c>
      <c r="I35" s="255">
        <f t="shared" si="4"/>
        <v>0</v>
      </c>
    </row>
    <row r="36" spans="2:9" ht="15.5" x14ac:dyDescent="0.35">
      <c r="B36" s="250" t="s">
        <v>678</v>
      </c>
      <c r="C36" s="260" t="s">
        <v>137</v>
      </c>
      <c r="D36" s="252">
        <f t="shared" ref="D36:G36" si="9">SUM(D37:D42)</f>
        <v>397528000</v>
      </c>
      <c r="E36" s="252">
        <f t="shared" si="1"/>
        <v>397528000</v>
      </c>
      <c r="F36" s="252">
        <f t="shared" si="2"/>
        <v>198764000</v>
      </c>
      <c r="G36" s="252" t="e">
        <f t="shared" si="9"/>
        <v>#REF!</v>
      </c>
      <c r="H36" s="252">
        <f t="shared" si="3"/>
        <v>397528000</v>
      </c>
      <c r="I36" s="252">
        <f t="shared" si="4"/>
        <v>198764000</v>
      </c>
    </row>
    <row r="37" spans="2:9" s="131" customFormat="1" ht="17" x14ac:dyDescent="0.3">
      <c r="B37" s="253" t="s">
        <v>679</v>
      </c>
      <c r="C37" s="285" t="s">
        <v>680</v>
      </c>
      <c r="D37" s="255">
        <f>'[1]3-1-ماموريت.برنامه.خدمت'!D94</f>
        <v>0</v>
      </c>
      <c r="E37" s="255">
        <f t="shared" si="1"/>
        <v>0</v>
      </c>
      <c r="F37" s="255">
        <f t="shared" si="2"/>
        <v>0</v>
      </c>
      <c r="G37" s="256" t="e">
        <f>F37+#REF!+#REF!</f>
        <v>#REF!</v>
      </c>
      <c r="H37" s="255">
        <f t="shared" si="3"/>
        <v>0</v>
      </c>
      <c r="I37" s="255">
        <f t="shared" si="4"/>
        <v>0</v>
      </c>
    </row>
    <row r="38" spans="2:9" s="131" customFormat="1" ht="17" x14ac:dyDescent="0.3">
      <c r="B38" s="253" t="s">
        <v>681</v>
      </c>
      <c r="C38" s="254" t="s">
        <v>682</v>
      </c>
      <c r="D38" s="255">
        <v>0</v>
      </c>
      <c r="E38" s="255">
        <f t="shared" si="1"/>
        <v>0</v>
      </c>
      <c r="F38" s="255">
        <f t="shared" si="2"/>
        <v>0</v>
      </c>
      <c r="G38" s="256"/>
      <c r="H38" s="255">
        <f t="shared" si="3"/>
        <v>0</v>
      </c>
      <c r="I38" s="255">
        <f t="shared" si="4"/>
        <v>0</v>
      </c>
    </row>
    <row r="39" spans="2:9" s="131" customFormat="1" ht="17" x14ac:dyDescent="0.3">
      <c r="B39" s="253" t="s">
        <v>683</v>
      </c>
      <c r="C39" s="254" t="s">
        <v>12</v>
      </c>
      <c r="D39" s="255">
        <v>42250000</v>
      </c>
      <c r="E39" s="255">
        <f t="shared" si="1"/>
        <v>42250000</v>
      </c>
      <c r="F39" s="255">
        <f t="shared" si="2"/>
        <v>21125000</v>
      </c>
      <c r="G39" s="256" t="e">
        <f>F39+#REF!+#REF!</f>
        <v>#REF!</v>
      </c>
      <c r="H39" s="255">
        <f t="shared" si="3"/>
        <v>42250000</v>
      </c>
      <c r="I39" s="255">
        <f t="shared" si="4"/>
        <v>21125000</v>
      </c>
    </row>
    <row r="40" spans="2:9" s="131" customFormat="1" ht="17" x14ac:dyDescent="0.3">
      <c r="B40" s="253" t="s">
        <v>684</v>
      </c>
      <c r="C40" s="254" t="s">
        <v>685</v>
      </c>
      <c r="D40" s="255">
        <v>1300000</v>
      </c>
      <c r="E40" s="255">
        <f t="shared" si="1"/>
        <v>1300000</v>
      </c>
      <c r="F40" s="255">
        <f t="shared" si="2"/>
        <v>650000</v>
      </c>
      <c r="G40" s="256" t="e">
        <f>F40+#REF!+#REF!</f>
        <v>#REF!</v>
      </c>
      <c r="H40" s="255">
        <f t="shared" si="3"/>
        <v>1300000</v>
      </c>
      <c r="I40" s="255">
        <f t="shared" si="4"/>
        <v>650000</v>
      </c>
    </row>
    <row r="41" spans="2:9" s="131" customFormat="1" ht="17" x14ac:dyDescent="0.3">
      <c r="B41" s="253" t="s">
        <v>686</v>
      </c>
      <c r="C41" s="254" t="s">
        <v>687</v>
      </c>
      <c r="D41" s="255">
        <v>60000000</v>
      </c>
      <c r="E41" s="255">
        <f t="shared" si="1"/>
        <v>60000000</v>
      </c>
      <c r="F41" s="255">
        <f t="shared" si="2"/>
        <v>30000000</v>
      </c>
      <c r="G41" s="256"/>
      <c r="H41" s="255">
        <f t="shared" si="3"/>
        <v>60000000</v>
      </c>
      <c r="I41" s="255">
        <f t="shared" si="4"/>
        <v>30000000</v>
      </c>
    </row>
    <row r="42" spans="2:9" s="131" customFormat="1" ht="17" x14ac:dyDescent="0.3">
      <c r="B42" s="253" t="s">
        <v>688</v>
      </c>
      <c r="C42" s="254" t="s">
        <v>144</v>
      </c>
      <c r="D42" s="255">
        <v>293978000</v>
      </c>
      <c r="E42" s="255">
        <f t="shared" si="1"/>
        <v>293978000</v>
      </c>
      <c r="F42" s="255">
        <f t="shared" si="2"/>
        <v>146989000</v>
      </c>
      <c r="G42" s="256" t="e">
        <f>F42+#REF!+#REF!</f>
        <v>#REF!</v>
      </c>
      <c r="H42" s="255">
        <f t="shared" si="3"/>
        <v>293978000</v>
      </c>
      <c r="I42" s="255">
        <f t="shared" si="4"/>
        <v>146989000</v>
      </c>
    </row>
    <row r="43" spans="2:9" ht="15.5" x14ac:dyDescent="0.35">
      <c r="B43" s="343" t="s">
        <v>689</v>
      </c>
      <c r="C43" s="344"/>
      <c r="D43" s="263">
        <f t="shared" ref="D43:I43" si="10">D5+D10+D18+D22+D31+D36</f>
        <v>5447448000</v>
      </c>
      <c r="E43" s="263">
        <f t="shared" si="10"/>
        <v>5447448000</v>
      </c>
      <c r="F43" s="263">
        <f t="shared" si="10"/>
        <v>2723724000</v>
      </c>
      <c r="G43" s="263" t="e">
        <f t="shared" si="10"/>
        <v>#REF!</v>
      </c>
      <c r="H43" s="263">
        <f t="shared" si="10"/>
        <v>5447448000</v>
      </c>
      <c r="I43" s="264">
        <f t="shared" si="10"/>
        <v>2723724000</v>
      </c>
    </row>
    <row r="44" spans="2:9" ht="41.5" x14ac:dyDescent="2.25">
      <c r="B44" s="345" t="s">
        <v>15</v>
      </c>
      <c r="C44" s="345"/>
      <c r="D44" s="346" t="s">
        <v>16</v>
      </c>
      <c r="E44" s="346"/>
      <c r="F44" s="346"/>
      <c r="G44" s="347" t="s">
        <v>17</v>
      </c>
      <c r="H44" s="347"/>
      <c r="I44" s="347"/>
    </row>
    <row r="45" spans="2:9" ht="41.5" x14ac:dyDescent="2.25">
      <c r="B45" s="345" t="s">
        <v>18</v>
      </c>
      <c r="C45" s="345"/>
      <c r="D45" s="346" t="s">
        <v>19</v>
      </c>
      <c r="E45" s="346"/>
      <c r="F45" s="346"/>
      <c r="G45" s="346" t="s">
        <v>313</v>
      </c>
      <c r="H45" s="346"/>
      <c r="I45" s="346"/>
    </row>
    <row r="46" spans="2:9" ht="34" x14ac:dyDescent="1.85">
      <c r="B46" s="265"/>
      <c r="C46" s="266"/>
      <c r="D46" s="267"/>
      <c r="E46" s="267"/>
      <c r="F46" s="267"/>
      <c r="G46" s="267"/>
      <c r="H46" s="267"/>
      <c r="I46" s="267"/>
    </row>
  </sheetData>
  <mergeCells count="14">
    <mergeCell ref="B43:C43"/>
    <mergeCell ref="B44:C44"/>
    <mergeCell ref="D44:F44"/>
    <mergeCell ref="G44:I44"/>
    <mergeCell ref="B45:C45"/>
    <mergeCell ref="D45:F45"/>
    <mergeCell ref="G45:I45"/>
    <mergeCell ref="I2:I4"/>
    <mergeCell ref="D3:F3"/>
    <mergeCell ref="B2:B4"/>
    <mergeCell ref="C2:C4"/>
    <mergeCell ref="D2:F2"/>
    <mergeCell ref="G2:G4"/>
    <mergeCell ref="H2:H4"/>
  </mergeCells>
  <pageMargins left="0" right="0" top="0" bottom="0" header="0" footer="0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68"/>
  <sheetViews>
    <sheetView rightToLeft="1" zoomScaleNormal="100" workbookViewId="0">
      <selection activeCell="A55" sqref="A55:XFD56"/>
    </sheetView>
  </sheetViews>
  <sheetFormatPr defaultRowHeight="16" x14ac:dyDescent="0.5"/>
  <cols>
    <col min="1" max="1" width="2" customWidth="1"/>
    <col min="2" max="2" width="6" style="283" customWidth="1"/>
    <col min="3" max="3" width="57" style="1" customWidth="1"/>
    <col min="4" max="4" width="23.453125" style="284" customWidth="1"/>
    <col min="5" max="5" width="22.08984375" style="284" customWidth="1"/>
    <col min="6" max="6" width="19.6328125" style="284" customWidth="1"/>
    <col min="7" max="7" width="13" style="284" hidden="1" customWidth="1"/>
    <col min="8" max="8" width="17.36328125" style="284" customWidth="1"/>
    <col min="9" max="9" width="22.36328125" style="2" customWidth="1"/>
  </cols>
  <sheetData>
    <row r="1" spans="2:9" ht="9.75" customHeight="1" x14ac:dyDescent="0.5"/>
    <row r="2" spans="2:9" ht="15.5" x14ac:dyDescent="0.35">
      <c r="B2" s="350" t="s">
        <v>624</v>
      </c>
      <c r="C2" s="351" t="s">
        <v>691</v>
      </c>
      <c r="D2" s="348" t="s">
        <v>692</v>
      </c>
      <c r="E2" s="348"/>
      <c r="F2" s="348"/>
      <c r="G2" s="348" t="s">
        <v>693</v>
      </c>
      <c r="H2" s="348" t="s">
        <v>628</v>
      </c>
      <c r="I2" s="348" t="s">
        <v>0</v>
      </c>
    </row>
    <row r="3" spans="2:9" ht="15.5" x14ac:dyDescent="0.35">
      <c r="B3" s="350"/>
      <c r="C3" s="351"/>
      <c r="D3" s="349" t="s">
        <v>629</v>
      </c>
      <c r="E3" s="349"/>
      <c r="F3" s="349"/>
      <c r="G3" s="348"/>
      <c r="H3" s="348"/>
      <c r="I3" s="348"/>
    </row>
    <row r="4" spans="2:9" ht="15.5" x14ac:dyDescent="0.35">
      <c r="B4" s="350"/>
      <c r="C4" s="351"/>
      <c r="D4" s="23" t="s">
        <v>690</v>
      </c>
      <c r="E4" s="23" t="s">
        <v>21</v>
      </c>
      <c r="F4" s="271" t="s">
        <v>630</v>
      </c>
      <c r="G4" s="348"/>
      <c r="H4" s="348"/>
      <c r="I4" s="348"/>
    </row>
    <row r="5" spans="2:9" ht="15.5" x14ac:dyDescent="0.35">
      <c r="B5" s="272">
        <v>1</v>
      </c>
      <c r="C5" s="273" t="s">
        <v>597</v>
      </c>
      <c r="D5" s="23">
        <f t="shared" ref="D5:G5" si="0">+D6</f>
        <v>106400000</v>
      </c>
      <c r="E5" s="23">
        <f>D5/2</f>
        <v>53200000</v>
      </c>
      <c r="F5" s="23">
        <f>E5</f>
        <v>53200000</v>
      </c>
      <c r="G5" s="23" t="e">
        <f t="shared" si="0"/>
        <v>#REF!</v>
      </c>
      <c r="H5" s="23">
        <f>D5</f>
        <v>106400000</v>
      </c>
      <c r="I5" s="23">
        <f>E5</f>
        <v>53200000</v>
      </c>
    </row>
    <row r="6" spans="2:9" ht="15.5" x14ac:dyDescent="0.35">
      <c r="B6" s="274" t="s">
        <v>634</v>
      </c>
      <c r="C6" s="275" t="s">
        <v>25</v>
      </c>
      <c r="D6" s="7">
        <f>D7</f>
        <v>106400000</v>
      </c>
      <c r="E6" s="7">
        <f t="shared" ref="E6:E29" si="1">D6/2</f>
        <v>53200000</v>
      </c>
      <c r="F6" s="7">
        <f t="shared" ref="F6:F29" si="2">E6</f>
        <v>53200000</v>
      </c>
      <c r="G6" s="7" t="e">
        <f>#REF!+G7+#REF!+#REF!+#REF!</f>
        <v>#REF!</v>
      </c>
      <c r="H6" s="7">
        <f t="shared" ref="H6:H29" si="3">D6</f>
        <v>106400000</v>
      </c>
      <c r="I6" s="7">
        <f t="shared" ref="I6:I29" si="4">E6</f>
        <v>53200000</v>
      </c>
    </row>
    <row r="7" spans="2:9" ht="17" x14ac:dyDescent="0.35">
      <c r="B7" s="277" t="s">
        <v>694</v>
      </c>
      <c r="C7" s="278" t="s">
        <v>695</v>
      </c>
      <c r="D7" s="9">
        <v>106400000</v>
      </c>
      <c r="E7" s="9">
        <f t="shared" si="1"/>
        <v>53200000</v>
      </c>
      <c r="F7" s="9">
        <f t="shared" si="2"/>
        <v>53200000</v>
      </c>
      <c r="G7" s="10">
        <f>F7</f>
        <v>53200000</v>
      </c>
      <c r="H7" s="9">
        <f t="shared" si="3"/>
        <v>106400000</v>
      </c>
      <c r="I7" s="9">
        <f t="shared" si="4"/>
        <v>53200000</v>
      </c>
    </row>
    <row r="8" spans="2:9" ht="15.5" x14ac:dyDescent="0.35">
      <c r="B8" s="279" t="s">
        <v>637</v>
      </c>
      <c r="C8" s="273" t="s">
        <v>1</v>
      </c>
      <c r="D8" s="23">
        <f>D9+D12+D14</f>
        <v>592000000</v>
      </c>
      <c r="E8" s="23">
        <f t="shared" si="1"/>
        <v>296000000</v>
      </c>
      <c r="F8" s="23">
        <f t="shared" si="2"/>
        <v>296000000</v>
      </c>
      <c r="G8" s="23" t="e">
        <f>G9+G12+G14</f>
        <v>#REF!</v>
      </c>
      <c r="H8" s="23">
        <f t="shared" si="3"/>
        <v>592000000</v>
      </c>
      <c r="I8" s="23">
        <f t="shared" si="4"/>
        <v>296000000</v>
      </c>
    </row>
    <row r="9" spans="2:9" ht="15.5" x14ac:dyDescent="0.35">
      <c r="B9" s="280" t="s">
        <v>638</v>
      </c>
      <c r="C9" s="123" t="s">
        <v>2</v>
      </c>
      <c r="D9" s="7">
        <f>SUM(D10:D11)</f>
        <v>240000000</v>
      </c>
      <c r="E9" s="7">
        <f t="shared" si="1"/>
        <v>120000000</v>
      </c>
      <c r="F9" s="7">
        <f t="shared" si="2"/>
        <v>120000000</v>
      </c>
      <c r="G9" s="7">
        <f>SUM(G10:G11)</f>
        <v>120000000</v>
      </c>
      <c r="H9" s="7">
        <f t="shared" si="3"/>
        <v>240000000</v>
      </c>
      <c r="I9" s="7">
        <f t="shared" si="4"/>
        <v>120000000</v>
      </c>
    </row>
    <row r="10" spans="2:9" ht="17" x14ac:dyDescent="0.35">
      <c r="B10" s="281" t="s">
        <v>696</v>
      </c>
      <c r="C10" s="182" t="s">
        <v>697</v>
      </c>
      <c r="D10" s="9">
        <v>0</v>
      </c>
      <c r="E10" s="9">
        <f t="shared" si="1"/>
        <v>0</v>
      </c>
      <c r="F10" s="9">
        <f t="shared" si="2"/>
        <v>0</v>
      </c>
      <c r="G10" s="10">
        <f t="shared" ref="G10:G11" si="5">F10</f>
        <v>0</v>
      </c>
      <c r="H10" s="9">
        <f t="shared" si="3"/>
        <v>0</v>
      </c>
      <c r="I10" s="9">
        <f t="shared" si="4"/>
        <v>0</v>
      </c>
    </row>
    <row r="11" spans="2:9" ht="17" x14ac:dyDescent="0.35">
      <c r="B11" s="281" t="s">
        <v>698</v>
      </c>
      <c r="C11" s="182" t="s">
        <v>699</v>
      </c>
      <c r="D11" s="9">
        <v>240000000</v>
      </c>
      <c r="E11" s="9">
        <f t="shared" si="1"/>
        <v>120000000</v>
      </c>
      <c r="F11" s="9">
        <f t="shared" si="2"/>
        <v>120000000</v>
      </c>
      <c r="G11" s="10">
        <f t="shared" si="5"/>
        <v>120000000</v>
      </c>
      <c r="H11" s="9">
        <f t="shared" si="3"/>
        <v>240000000</v>
      </c>
      <c r="I11" s="9">
        <f t="shared" si="4"/>
        <v>120000000</v>
      </c>
    </row>
    <row r="12" spans="2:9" ht="15.5" x14ac:dyDescent="0.35">
      <c r="B12" s="280" t="s">
        <v>641</v>
      </c>
      <c r="C12" s="123" t="s">
        <v>74</v>
      </c>
      <c r="D12" s="7">
        <f>D13</f>
        <v>350000000</v>
      </c>
      <c r="E12" s="7">
        <f t="shared" si="1"/>
        <v>175000000</v>
      </c>
      <c r="F12" s="7">
        <f t="shared" si="2"/>
        <v>175000000</v>
      </c>
      <c r="G12" s="7" t="e">
        <f>G13+#REF!+#REF!</f>
        <v>#REF!</v>
      </c>
      <c r="H12" s="7">
        <f t="shared" si="3"/>
        <v>350000000</v>
      </c>
      <c r="I12" s="7">
        <f t="shared" si="4"/>
        <v>175000000</v>
      </c>
    </row>
    <row r="13" spans="2:9" ht="17" x14ac:dyDescent="0.35">
      <c r="B13" s="281" t="s">
        <v>700</v>
      </c>
      <c r="C13" s="182" t="s">
        <v>701</v>
      </c>
      <c r="D13" s="9">
        <v>350000000</v>
      </c>
      <c r="E13" s="9">
        <f t="shared" si="1"/>
        <v>175000000</v>
      </c>
      <c r="F13" s="9">
        <f t="shared" si="2"/>
        <v>175000000</v>
      </c>
      <c r="G13" s="10">
        <f>F13</f>
        <v>175000000</v>
      </c>
      <c r="H13" s="9">
        <f t="shared" si="3"/>
        <v>350000000</v>
      </c>
      <c r="I13" s="9">
        <f t="shared" si="4"/>
        <v>175000000</v>
      </c>
    </row>
    <row r="14" spans="2:9" ht="15.5" x14ac:dyDescent="0.35">
      <c r="B14" s="280" t="s">
        <v>645</v>
      </c>
      <c r="C14" s="123" t="s">
        <v>646</v>
      </c>
      <c r="D14" s="7">
        <f>SUM(D15:D15)</f>
        <v>2000000</v>
      </c>
      <c r="E14" s="7">
        <f t="shared" si="1"/>
        <v>1000000</v>
      </c>
      <c r="F14" s="7">
        <f t="shared" si="2"/>
        <v>1000000</v>
      </c>
      <c r="G14" s="7">
        <f>SUM(G15:G15)</f>
        <v>1000000</v>
      </c>
      <c r="H14" s="7">
        <f t="shared" si="3"/>
        <v>2000000</v>
      </c>
      <c r="I14" s="7">
        <f t="shared" si="4"/>
        <v>1000000</v>
      </c>
    </row>
    <row r="15" spans="2:9" ht="17" x14ac:dyDescent="0.35">
      <c r="B15" s="281" t="s">
        <v>702</v>
      </c>
      <c r="C15" s="182" t="s">
        <v>703</v>
      </c>
      <c r="D15" s="9">
        <v>2000000</v>
      </c>
      <c r="E15" s="9">
        <f t="shared" si="1"/>
        <v>1000000</v>
      </c>
      <c r="F15" s="9">
        <f t="shared" si="2"/>
        <v>1000000</v>
      </c>
      <c r="G15" s="10">
        <f>F15</f>
        <v>1000000</v>
      </c>
      <c r="H15" s="9">
        <f t="shared" si="3"/>
        <v>2000000</v>
      </c>
      <c r="I15" s="9">
        <f t="shared" si="4"/>
        <v>1000000</v>
      </c>
    </row>
    <row r="16" spans="2:9" ht="15.5" x14ac:dyDescent="0.35">
      <c r="B16" s="279" t="s">
        <v>656</v>
      </c>
      <c r="C16" s="273" t="s">
        <v>7</v>
      </c>
      <c r="D16" s="23">
        <f t="shared" ref="D16:G17" si="6">D17</f>
        <v>0</v>
      </c>
      <c r="E16" s="23">
        <f t="shared" si="1"/>
        <v>0</v>
      </c>
      <c r="F16" s="23">
        <f t="shared" si="2"/>
        <v>0</v>
      </c>
      <c r="G16" s="23">
        <f t="shared" si="6"/>
        <v>0</v>
      </c>
      <c r="H16" s="23">
        <f t="shared" si="3"/>
        <v>0</v>
      </c>
      <c r="I16" s="23">
        <f t="shared" si="4"/>
        <v>0</v>
      </c>
    </row>
    <row r="17" spans="2:9" ht="15.5" x14ac:dyDescent="0.35">
      <c r="B17" s="280" t="s">
        <v>662</v>
      </c>
      <c r="C17" s="123" t="s">
        <v>663</v>
      </c>
      <c r="D17" s="7">
        <f t="shared" si="6"/>
        <v>0</v>
      </c>
      <c r="E17" s="7">
        <f t="shared" si="1"/>
        <v>0</v>
      </c>
      <c r="F17" s="7">
        <f t="shared" si="2"/>
        <v>0</v>
      </c>
      <c r="G17" s="7">
        <f t="shared" si="6"/>
        <v>0</v>
      </c>
      <c r="H17" s="7">
        <f t="shared" si="3"/>
        <v>0</v>
      </c>
      <c r="I17" s="7">
        <f t="shared" si="4"/>
        <v>0</v>
      </c>
    </row>
    <row r="18" spans="2:9" ht="17" x14ac:dyDescent="0.35">
      <c r="B18" s="281" t="s">
        <v>704</v>
      </c>
      <c r="C18" s="182" t="s">
        <v>705</v>
      </c>
      <c r="D18" s="9">
        <v>0</v>
      </c>
      <c r="E18" s="9">
        <f t="shared" si="1"/>
        <v>0</v>
      </c>
      <c r="F18" s="9">
        <f t="shared" si="2"/>
        <v>0</v>
      </c>
      <c r="G18" s="10">
        <f>F18</f>
        <v>0</v>
      </c>
      <c r="H18" s="9">
        <f t="shared" si="3"/>
        <v>0</v>
      </c>
      <c r="I18" s="9">
        <f t="shared" si="4"/>
        <v>0</v>
      </c>
    </row>
    <row r="19" spans="2:9" ht="15.5" x14ac:dyDescent="0.35">
      <c r="B19" s="279" t="s">
        <v>671</v>
      </c>
      <c r="C19" s="273" t="s">
        <v>571</v>
      </c>
      <c r="D19" s="23">
        <f>D20+D22+D26</f>
        <v>1687143000</v>
      </c>
      <c r="E19" s="23">
        <f t="shared" si="1"/>
        <v>843571500</v>
      </c>
      <c r="F19" s="23">
        <f t="shared" si="2"/>
        <v>843571500</v>
      </c>
      <c r="G19" s="23">
        <f>G20+G22+G26</f>
        <v>843571500</v>
      </c>
      <c r="H19" s="23">
        <f t="shared" si="3"/>
        <v>1687143000</v>
      </c>
      <c r="I19" s="23">
        <f t="shared" si="4"/>
        <v>843571500</v>
      </c>
    </row>
    <row r="20" spans="2:9" ht="15.5" x14ac:dyDescent="0.35">
      <c r="B20" s="280" t="s">
        <v>672</v>
      </c>
      <c r="C20" s="123" t="s">
        <v>124</v>
      </c>
      <c r="D20" s="7">
        <f>SUM(D21:D21)</f>
        <v>12300000</v>
      </c>
      <c r="E20" s="7">
        <f t="shared" si="1"/>
        <v>6150000</v>
      </c>
      <c r="F20" s="7">
        <f t="shared" si="2"/>
        <v>6150000</v>
      </c>
      <c r="G20" s="7">
        <f>SUM(G21:G21)</f>
        <v>6150000</v>
      </c>
      <c r="H20" s="7">
        <f t="shared" si="3"/>
        <v>12300000</v>
      </c>
      <c r="I20" s="7">
        <f t="shared" si="4"/>
        <v>6150000</v>
      </c>
    </row>
    <row r="21" spans="2:9" ht="17" x14ac:dyDescent="0.35">
      <c r="B21" s="281" t="s">
        <v>706</v>
      </c>
      <c r="C21" s="182" t="s">
        <v>707</v>
      </c>
      <c r="D21" s="9">
        <v>12300000</v>
      </c>
      <c r="E21" s="9">
        <f t="shared" si="1"/>
        <v>6150000</v>
      </c>
      <c r="F21" s="9">
        <f t="shared" si="2"/>
        <v>6150000</v>
      </c>
      <c r="G21" s="10">
        <f>F21</f>
        <v>6150000</v>
      </c>
      <c r="H21" s="9">
        <f t="shared" si="3"/>
        <v>12300000</v>
      </c>
      <c r="I21" s="9">
        <f t="shared" si="4"/>
        <v>6150000</v>
      </c>
    </row>
    <row r="22" spans="2:9" ht="15.5" x14ac:dyDescent="0.35">
      <c r="B22" s="280" t="s">
        <v>673</v>
      </c>
      <c r="C22" s="123" t="s">
        <v>674</v>
      </c>
      <c r="D22" s="7">
        <f>SUM(D23:D25)</f>
        <v>5000000</v>
      </c>
      <c r="E22" s="7">
        <f t="shared" si="1"/>
        <v>2500000</v>
      </c>
      <c r="F22" s="7">
        <f t="shared" si="2"/>
        <v>2500000</v>
      </c>
      <c r="G22" s="7">
        <f>SUM(G23:G25)</f>
        <v>2500000</v>
      </c>
      <c r="H22" s="7">
        <f t="shared" si="3"/>
        <v>5000000</v>
      </c>
      <c r="I22" s="7">
        <f t="shared" si="4"/>
        <v>2500000</v>
      </c>
    </row>
    <row r="23" spans="2:9" ht="17" x14ac:dyDescent="0.35">
      <c r="B23" s="281" t="s">
        <v>708</v>
      </c>
      <c r="C23" s="182" t="s">
        <v>709</v>
      </c>
      <c r="D23" s="9">
        <v>2000000</v>
      </c>
      <c r="E23" s="9">
        <f t="shared" si="1"/>
        <v>1000000</v>
      </c>
      <c r="F23" s="9">
        <f t="shared" si="2"/>
        <v>1000000</v>
      </c>
      <c r="G23" s="10">
        <f>F23</f>
        <v>1000000</v>
      </c>
      <c r="H23" s="9">
        <f t="shared" si="3"/>
        <v>2000000</v>
      </c>
      <c r="I23" s="9">
        <f t="shared" si="4"/>
        <v>1000000</v>
      </c>
    </row>
    <row r="24" spans="2:9" ht="17" x14ac:dyDescent="0.35">
      <c r="B24" s="281" t="s">
        <v>710</v>
      </c>
      <c r="C24" s="182" t="s">
        <v>711</v>
      </c>
      <c r="D24" s="9">
        <v>2000000</v>
      </c>
      <c r="E24" s="9">
        <f t="shared" si="1"/>
        <v>1000000</v>
      </c>
      <c r="F24" s="9">
        <f t="shared" si="2"/>
        <v>1000000</v>
      </c>
      <c r="G24" s="10">
        <f t="shared" ref="G24:G25" si="7">F24</f>
        <v>1000000</v>
      </c>
      <c r="H24" s="9">
        <f t="shared" si="3"/>
        <v>2000000</v>
      </c>
      <c r="I24" s="9">
        <f t="shared" si="4"/>
        <v>1000000</v>
      </c>
    </row>
    <row r="25" spans="2:9" ht="17" x14ac:dyDescent="0.35">
      <c r="B25" s="281" t="s">
        <v>712</v>
      </c>
      <c r="C25" s="182" t="s">
        <v>713</v>
      </c>
      <c r="D25" s="9">
        <v>1000000</v>
      </c>
      <c r="E25" s="9">
        <f t="shared" si="1"/>
        <v>500000</v>
      </c>
      <c r="F25" s="9">
        <f t="shared" si="2"/>
        <v>500000</v>
      </c>
      <c r="G25" s="10">
        <f t="shared" si="7"/>
        <v>500000</v>
      </c>
      <c r="H25" s="9">
        <f t="shared" si="3"/>
        <v>1000000</v>
      </c>
      <c r="I25" s="9">
        <f t="shared" si="4"/>
        <v>500000</v>
      </c>
    </row>
    <row r="26" spans="2:9" ht="15.5" x14ac:dyDescent="0.35">
      <c r="B26" s="280" t="s">
        <v>675</v>
      </c>
      <c r="C26" s="123" t="s">
        <v>128</v>
      </c>
      <c r="D26" s="7">
        <f>SUM(D27:D51)</f>
        <v>1669843000</v>
      </c>
      <c r="E26" s="7">
        <f t="shared" si="1"/>
        <v>834921500</v>
      </c>
      <c r="F26" s="7">
        <f t="shared" si="2"/>
        <v>834921500</v>
      </c>
      <c r="G26" s="7">
        <f>SUM(G27:G51)</f>
        <v>834921500</v>
      </c>
      <c r="H26" s="7">
        <f t="shared" si="3"/>
        <v>1669843000</v>
      </c>
      <c r="I26" s="7">
        <f t="shared" si="4"/>
        <v>834921500</v>
      </c>
    </row>
    <row r="27" spans="2:9" ht="17" x14ac:dyDescent="0.35">
      <c r="B27" s="281" t="s">
        <v>714</v>
      </c>
      <c r="C27" s="182" t="s">
        <v>715</v>
      </c>
      <c r="D27" s="9">
        <v>20000000</v>
      </c>
      <c r="E27" s="9">
        <f t="shared" si="1"/>
        <v>10000000</v>
      </c>
      <c r="F27" s="9">
        <f t="shared" si="2"/>
        <v>10000000</v>
      </c>
      <c r="G27" s="10">
        <f>F27</f>
        <v>10000000</v>
      </c>
      <c r="H27" s="9">
        <f t="shared" si="3"/>
        <v>20000000</v>
      </c>
      <c r="I27" s="9">
        <f t="shared" si="4"/>
        <v>10000000</v>
      </c>
    </row>
    <row r="28" spans="2:9" ht="17" x14ac:dyDescent="0.35">
      <c r="B28" s="281" t="s">
        <v>716</v>
      </c>
      <c r="C28" s="182" t="s">
        <v>717</v>
      </c>
      <c r="D28" s="9">
        <v>0</v>
      </c>
      <c r="E28" s="9">
        <f t="shared" si="1"/>
        <v>0</v>
      </c>
      <c r="F28" s="9">
        <f t="shared" si="2"/>
        <v>0</v>
      </c>
      <c r="G28" s="10">
        <f t="shared" ref="G28:G51" si="8">F28</f>
        <v>0</v>
      </c>
      <c r="H28" s="9">
        <f t="shared" si="3"/>
        <v>0</v>
      </c>
      <c r="I28" s="9">
        <f t="shared" si="4"/>
        <v>0</v>
      </c>
    </row>
    <row r="29" spans="2:9" ht="17" x14ac:dyDescent="0.35">
      <c r="B29" s="281" t="s">
        <v>718</v>
      </c>
      <c r="C29" s="182" t="s">
        <v>719</v>
      </c>
      <c r="D29" s="9">
        <v>9000000</v>
      </c>
      <c r="E29" s="9">
        <f t="shared" si="1"/>
        <v>4500000</v>
      </c>
      <c r="F29" s="9">
        <f t="shared" si="2"/>
        <v>4500000</v>
      </c>
      <c r="G29" s="10">
        <f t="shared" si="8"/>
        <v>4500000</v>
      </c>
      <c r="H29" s="9">
        <f t="shared" si="3"/>
        <v>9000000</v>
      </c>
      <c r="I29" s="9">
        <f t="shared" si="4"/>
        <v>4500000</v>
      </c>
    </row>
    <row r="30" spans="2:9" ht="17" x14ac:dyDescent="0.35">
      <c r="B30" s="281" t="s">
        <v>720</v>
      </c>
      <c r="C30" s="182" t="s">
        <v>721</v>
      </c>
      <c r="D30" s="9">
        <v>755788000</v>
      </c>
      <c r="E30" s="9">
        <f t="shared" ref="E30:E38" si="9">D30/2</f>
        <v>377894000</v>
      </c>
      <c r="F30" s="9">
        <f t="shared" ref="F30:F36" si="10">E30</f>
        <v>377894000</v>
      </c>
      <c r="G30" s="10">
        <f t="shared" si="8"/>
        <v>377894000</v>
      </c>
      <c r="H30" s="9">
        <f t="shared" ref="H30:H36" si="11">D30</f>
        <v>755788000</v>
      </c>
      <c r="I30" s="9">
        <f t="shared" ref="I30:I36" si="12">E30</f>
        <v>377894000</v>
      </c>
    </row>
    <row r="31" spans="2:9" ht="17" x14ac:dyDescent="0.35">
      <c r="B31" s="281" t="s">
        <v>722</v>
      </c>
      <c r="C31" s="182" t="s">
        <v>723</v>
      </c>
      <c r="D31" s="9">
        <v>372000000</v>
      </c>
      <c r="E31" s="9">
        <f t="shared" si="9"/>
        <v>186000000</v>
      </c>
      <c r="F31" s="9">
        <f t="shared" si="10"/>
        <v>186000000</v>
      </c>
      <c r="G31" s="10">
        <f t="shared" si="8"/>
        <v>186000000</v>
      </c>
      <c r="H31" s="9">
        <f t="shared" si="11"/>
        <v>372000000</v>
      </c>
      <c r="I31" s="9">
        <f t="shared" si="12"/>
        <v>186000000</v>
      </c>
    </row>
    <row r="32" spans="2:9" ht="17" x14ac:dyDescent="0.35">
      <c r="B32" s="281" t="s">
        <v>724</v>
      </c>
      <c r="C32" s="182" t="s">
        <v>725</v>
      </c>
      <c r="D32" s="9">
        <v>32500000</v>
      </c>
      <c r="E32" s="9">
        <f t="shared" si="9"/>
        <v>16250000</v>
      </c>
      <c r="F32" s="9">
        <f t="shared" si="10"/>
        <v>16250000</v>
      </c>
      <c r="G32" s="10">
        <f t="shared" si="8"/>
        <v>16250000</v>
      </c>
      <c r="H32" s="9">
        <f t="shared" si="11"/>
        <v>32500000</v>
      </c>
      <c r="I32" s="9">
        <f t="shared" si="12"/>
        <v>16250000</v>
      </c>
    </row>
    <row r="33" spans="2:9" ht="17" x14ac:dyDescent="0.35">
      <c r="B33" s="281" t="s">
        <v>726</v>
      </c>
      <c r="C33" s="182" t="s">
        <v>317</v>
      </c>
      <c r="D33" s="9">
        <v>24400000</v>
      </c>
      <c r="E33" s="9">
        <f t="shared" si="9"/>
        <v>12200000</v>
      </c>
      <c r="F33" s="9">
        <f t="shared" si="10"/>
        <v>12200000</v>
      </c>
      <c r="G33" s="10">
        <f t="shared" si="8"/>
        <v>12200000</v>
      </c>
      <c r="H33" s="9">
        <f t="shared" si="11"/>
        <v>24400000</v>
      </c>
      <c r="I33" s="9">
        <f t="shared" si="12"/>
        <v>12200000</v>
      </c>
    </row>
    <row r="34" spans="2:9" ht="17" x14ac:dyDescent="0.35">
      <c r="B34" s="281" t="s">
        <v>727</v>
      </c>
      <c r="C34" s="182" t="s">
        <v>728</v>
      </c>
      <c r="D34" s="9">
        <v>8100000</v>
      </c>
      <c r="E34" s="9">
        <f t="shared" si="9"/>
        <v>4050000</v>
      </c>
      <c r="F34" s="9">
        <f t="shared" si="10"/>
        <v>4050000</v>
      </c>
      <c r="G34" s="10">
        <f t="shared" si="8"/>
        <v>4050000</v>
      </c>
      <c r="H34" s="9">
        <f t="shared" si="11"/>
        <v>8100000</v>
      </c>
      <c r="I34" s="9">
        <f t="shared" si="12"/>
        <v>4050000</v>
      </c>
    </row>
    <row r="35" spans="2:9" ht="17" x14ac:dyDescent="0.35">
      <c r="B35" s="281" t="s">
        <v>729</v>
      </c>
      <c r="C35" s="182" t="s">
        <v>730</v>
      </c>
      <c r="D35" s="9">
        <v>375000</v>
      </c>
      <c r="E35" s="9">
        <f t="shared" si="9"/>
        <v>187500</v>
      </c>
      <c r="F35" s="9">
        <f t="shared" si="10"/>
        <v>187500</v>
      </c>
      <c r="G35" s="10">
        <f t="shared" si="8"/>
        <v>187500</v>
      </c>
      <c r="H35" s="9">
        <f t="shared" si="11"/>
        <v>375000</v>
      </c>
      <c r="I35" s="9">
        <f t="shared" si="12"/>
        <v>187500</v>
      </c>
    </row>
    <row r="36" spans="2:9" ht="17" x14ac:dyDescent="0.35">
      <c r="B36" s="281" t="s">
        <v>731</v>
      </c>
      <c r="C36" s="182" t="s">
        <v>318</v>
      </c>
      <c r="D36" s="9">
        <v>1000000</v>
      </c>
      <c r="E36" s="9">
        <f t="shared" si="9"/>
        <v>500000</v>
      </c>
      <c r="F36" s="9">
        <f t="shared" si="10"/>
        <v>500000</v>
      </c>
      <c r="G36" s="10">
        <f t="shared" si="8"/>
        <v>500000</v>
      </c>
      <c r="H36" s="9">
        <f t="shared" si="11"/>
        <v>1000000</v>
      </c>
      <c r="I36" s="9">
        <f t="shared" si="12"/>
        <v>500000</v>
      </c>
    </row>
    <row r="37" spans="2:9" ht="17" x14ac:dyDescent="0.35">
      <c r="B37" s="281" t="s">
        <v>732</v>
      </c>
      <c r="C37" s="182" t="s">
        <v>733</v>
      </c>
      <c r="D37" s="9">
        <v>5700000</v>
      </c>
      <c r="E37" s="9">
        <f t="shared" si="9"/>
        <v>2850000</v>
      </c>
      <c r="F37" s="9">
        <f>E37</f>
        <v>2850000</v>
      </c>
      <c r="G37" s="10">
        <f t="shared" si="8"/>
        <v>2850000</v>
      </c>
      <c r="H37" s="9">
        <f>D37</f>
        <v>5700000</v>
      </c>
      <c r="I37" s="9">
        <f>E37</f>
        <v>2850000</v>
      </c>
    </row>
    <row r="38" spans="2:9" ht="17" x14ac:dyDescent="0.35">
      <c r="B38" s="281" t="s">
        <v>734</v>
      </c>
      <c r="C38" s="182" t="s">
        <v>319</v>
      </c>
      <c r="D38" s="9">
        <v>180000</v>
      </c>
      <c r="E38" s="9">
        <f t="shared" si="9"/>
        <v>90000</v>
      </c>
      <c r="F38" s="9">
        <f t="shared" ref="F38:F65" si="13">E38</f>
        <v>90000</v>
      </c>
      <c r="G38" s="10">
        <f t="shared" si="8"/>
        <v>90000</v>
      </c>
      <c r="H38" s="9">
        <f t="shared" ref="H38:H65" si="14">D38</f>
        <v>180000</v>
      </c>
      <c r="I38" s="9">
        <f t="shared" ref="I38:I65" si="15">E38</f>
        <v>90000</v>
      </c>
    </row>
    <row r="39" spans="2:9" ht="17" x14ac:dyDescent="0.35">
      <c r="B39" s="281" t="s">
        <v>735</v>
      </c>
      <c r="C39" s="182" t="s">
        <v>736</v>
      </c>
      <c r="D39" s="9">
        <v>8300000</v>
      </c>
      <c r="E39" s="9">
        <f>D39/2</f>
        <v>4150000</v>
      </c>
      <c r="F39" s="9">
        <f t="shared" si="13"/>
        <v>4150000</v>
      </c>
      <c r="G39" s="10">
        <f t="shared" si="8"/>
        <v>4150000</v>
      </c>
      <c r="H39" s="9">
        <f t="shared" si="14"/>
        <v>8300000</v>
      </c>
      <c r="I39" s="9">
        <f t="shared" si="15"/>
        <v>4150000</v>
      </c>
    </row>
    <row r="40" spans="2:9" ht="17" x14ac:dyDescent="0.35">
      <c r="B40" s="281" t="s">
        <v>737</v>
      </c>
      <c r="C40" s="182" t="s">
        <v>320</v>
      </c>
      <c r="D40" s="9">
        <v>21000000</v>
      </c>
      <c r="E40" s="9">
        <f t="shared" ref="E40:E51" si="16">D40/2</f>
        <v>10500000</v>
      </c>
      <c r="F40" s="9">
        <f t="shared" si="13"/>
        <v>10500000</v>
      </c>
      <c r="G40" s="10">
        <f t="shared" si="8"/>
        <v>10500000</v>
      </c>
      <c r="H40" s="9">
        <f t="shared" si="14"/>
        <v>21000000</v>
      </c>
      <c r="I40" s="9">
        <f t="shared" si="15"/>
        <v>10500000</v>
      </c>
    </row>
    <row r="41" spans="2:9" ht="17" x14ac:dyDescent="0.35">
      <c r="B41" s="281" t="s">
        <v>738</v>
      </c>
      <c r="C41" s="182" t="s">
        <v>739</v>
      </c>
      <c r="D41" s="9">
        <v>2000000</v>
      </c>
      <c r="E41" s="9">
        <f t="shared" si="16"/>
        <v>1000000</v>
      </c>
      <c r="F41" s="9">
        <f t="shared" si="13"/>
        <v>1000000</v>
      </c>
      <c r="G41" s="10">
        <f t="shared" si="8"/>
        <v>1000000</v>
      </c>
      <c r="H41" s="9">
        <f t="shared" si="14"/>
        <v>2000000</v>
      </c>
      <c r="I41" s="9">
        <f t="shared" si="15"/>
        <v>1000000</v>
      </c>
    </row>
    <row r="42" spans="2:9" ht="17" x14ac:dyDescent="0.35">
      <c r="B42" s="281" t="s">
        <v>738</v>
      </c>
      <c r="C42" s="182" t="s">
        <v>740</v>
      </c>
      <c r="D42" s="9">
        <v>185500000</v>
      </c>
      <c r="E42" s="9">
        <f t="shared" si="16"/>
        <v>92750000</v>
      </c>
      <c r="F42" s="9">
        <f t="shared" si="13"/>
        <v>92750000</v>
      </c>
      <c r="G42" s="10">
        <f t="shared" si="8"/>
        <v>92750000</v>
      </c>
      <c r="H42" s="9">
        <f t="shared" si="14"/>
        <v>185500000</v>
      </c>
      <c r="I42" s="9">
        <f t="shared" si="15"/>
        <v>92750000</v>
      </c>
    </row>
    <row r="43" spans="2:9" ht="17" x14ac:dyDescent="0.35">
      <c r="B43" s="281" t="s">
        <v>741</v>
      </c>
      <c r="C43" s="182" t="s">
        <v>742</v>
      </c>
      <c r="D43" s="9">
        <f>'[1]4-مصارف بتفكيك فصول اقتصادي '!G200</f>
        <v>0</v>
      </c>
      <c r="E43" s="9">
        <f t="shared" si="16"/>
        <v>0</v>
      </c>
      <c r="F43" s="9">
        <f t="shared" si="13"/>
        <v>0</v>
      </c>
      <c r="G43" s="10">
        <f t="shared" si="8"/>
        <v>0</v>
      </c>
      <c r="H43" s="9">
        <f t="shared" si="14"/>
        <v>0</v>
      </c>
      <c r="I43" s="9">
        <f t="shared" si="15"/>
        <v>0</v>
      </c>
    </row>
    <row r="44" spans="2:9" ht="17" x14ac:dyDescent="0.35">
      <c r="B44" s="281" t="s">
        <v>743</v>
      </c>
      <c r="C44" s="182" t="s">
        <v>321</v>
      </c>
      <c r="D44" s="9">
        <f>'[1]4-مصارف بتفكيك فصول اقتصادي '!G202</f>
        <v>0</v>
      </c>
      <c r="E44" s="9">
        <f t="shared" si="16"/>
        <v>0</v>
      </c>
      <c r="F44" s="9">
        <f t="shared" si="13"/>
        <v>0</v>
      </c>
      <c r="G44" s="10">
        <f t="shared" si="8"/>
        <v>0</v>
      </c>
      <c r="H44" s="9">
        <f t="shared" si="14"/>
        <v>0</v>
      </c>
      <c r="I44" s="9">
        <f t="shared" si="15"/>
        <v>0</v>
      </c>
    </row>
    <row r="45" spans="2:9" ht="17" x14ac:dyDescent="0.35">
      <c r="B45" s="281" t="s">
        <v>744</v>
      </c>
      <c r="C45" s="182" t="s">
        <v>322</v>
      </c>
      <c r="D45" s="9">
        <v>29000000</v>
      </c>
      <c r="E45" s="9">
        <f t="shared" si="16"/>
        <v>14500000</v>
      </c>
      <c r="F45" s="9">
        <f t="shared" si="13"/>
        <v>14500000</v>
      </c>
      <c r="G45" s="10">
        <f t="shared" si="8"/>
        <v>14500000</v>
      </c>
      <c r="H45" s="9">
        <f t="shared" si="14"/>
        <v>29000000</v>
      </c>
      <c r="I45" s="9">
        <f t="shared" si="15"/>
        <v>14500000</v>
      </c>
    </row>
    <row r="46" spans="2:9" ht="17" x14ac:dyDescent="0.35">
      <c r="B46" s="281" t="s">
        <v>745</v>
      </c>
      <c r="C46" s="182" t="s">
        <v>323</v>
      </c>
      <c r="D46" s="9">
        <v>1700000</v>
      </c>
      <c r="E46" s="9">
        <f t="shared" si="16"/>
        <v>850000</v>
      </c>
      <c r="F46" s="9">
        <f t="shared" si="13"/>
        <v>850000</v>
      </c>
      <c r="G46" s="10">
        <f t="shared" si="8"/>
        <v>850000</v>
      </c>
      <c r="H46" s="9">
        <f t="shared" si="14"/>
        <v>1700000</v>
      </c>
      <c r="I46" s="9">
        <f t="shared" si="15"/>
        <v>850000</v>
      </c>
    </row>
    <row r="47" spans="2:9" ht="41.5" x14ac:dyDescent="2.25">
      <c r="B47" s="353" t="s">
        <v>15</v>
      </c>
      <c r="C47" s="353"/>
      <c r="D47" s="354" t="s">
        <v>16</v>
      </c>
      <c r="E47" s="354"/>
      <c r="F47" s="354"/>
      <c r="G47" s="354" t="s">
        <v>17</v>
      </c>
      <c r="H47" s="354"/>
      <c r="I47" s="354"/>
    </row>
    <row r="48" spans="2:9" ht="41.5" x14ac:dyDescent="2.25">
      <c r="B48" s="353" t="s">
        <v>18</v>
      </c>
      <c r="C48" s="353"/>
      <c r="D48" s="354" t="s">
        <v>19</v>
      </c>
      <c r="E48" s="354"/>
      <c r="F48" s="354"/>
      <c r="G48" s="354" t="s">
        <v>313</v>
      </c>
      <c r="H48" s="354"/>
      <c r="I48" s="354"/>
    </row>
    <row r="49" spans="2:9" ht="17" x14ac:dyDescent="0.35">
      <c r="B49" s="281" t="s">
        <v>746</v>
      </c>
      <c r="C49" s="182" t="s">
        <v>747</v>
      </c>
      <c r="D49" s="9">
        <v>0</v>
      </c>
      <c r="E49" s="9">
        <f>D49/2</f>
        <v>0</v>
      </c>
      <c r="F49" s="9">
        <f>E49</f>
        <v>0</v>
      </c>
      <c r="G49" s="10">
        <f>F49</f>
        <v>0</v>
      </c>
      <c r="H49" s="9">
        <f>D49</f>
        <v>0</v>
      </c>
      <c r="I49" s="9">
        <f>E49</f>
        <v>0</v>
      </c>
    </row>
    <row r="50" spans="2:9" ht="17" x14ac:dyDescent="0.35">
      <c r="B50" s="281" t="s">
        <v>748</v>
      </c>
      <c r="C50" s="182" t="s">
        <v>324</v>
      </c>
      <c r="D50" s="9">
        <v>173300000</v>
      </c>
      <c r="E50" s="9">
        <f>D50/2</f>
        <v>86650000</v>
      </c>
      <c r="F50" s="9">
        <f>E50</f>
        <v>86650000</v>
      </c>
      <c r="G50" s="10">
        <f>F50</f>
        <v>86650000</v>
      </c>
      <c r="H50" s="9">
        <f>D50</f>
        <v>173300000</v>
      </c>
      <c r="I50" s="9">
        <f>E50</f>
        <v>86650000</v>
      </c>
    </row>
    <row r="51" spans="2:9" ht="17" x14ac:dyDescent="0.35">
      <c r="B51" s="281" t="s">
        <v>749</v>
      </c>
      <c r="C51" s="182" t="s">
        <v>750</v>
      </c>
      <c r="D51" s="276">
        <v>20000000</v>
      </c>
      <c r="E51" s="9">
        <f t="shared" si="16"/>
        <v>10000000</v>
      </c>
      <c r="F51" s="9">
        <f t="shared" si="13"/>
        <v>10000000</v>
      </c>
      <c r="G51" s="10">
        <f t="shared" si="8"/>
        <v>10000000</v>
      </c>
      <c r="H51" s="276">
        <f t="shared" si="14"/>
        <v>20000000</v>
      </c>
      <c r="I51" s="9">
        <f t="shared" si="15"/>
        <v>10000000</v>
      </c>
    </row>
    <row r="52" spans="2:9" ht="15.5" x14ac:dyDescent="0.35">
      <c r="B52" s="279" t="s">
        <v>678</v>
      </c>
      <c r="C52" s="273" t="s">
        <v>575</v>
      </c>
      <c r="D52" s="23">
        <f>D53+D55+D59</f>
        <v>69300000</v>
      </c>
      <c r="E52" s="23">
        <f>E53+E55+E59</f>
        <v>34650000</v>
      </c>
      <c r="F52" s="23">
        <f t="shared" si="13"/>
        <v>34650000</v>
      </c>
      <c r="G52" s="23">
        <f>G53+G55+G59</f>
        <v>34650000</v>
      </c>
      <c r="H52" s="23">
        <f t="shared" si="14"/>
        <v>69300000</v>
      </c>
      <c r="I52" s="23">
        <f t="shared" si="15"/>
        <v>34650000</v>
      </c>
    </row>
    <row r="53" spans="2:9" ht="15.5" x14ac:dyDescent="0.35">
      <c r="B53" s="280" t="s">
        <v>679</v>
      </c>
      <c r="C53" s="282" t="s">
        <v>680</v>
      </c>
      <c r="D53" s="7">
        <f>SUM(D54:D54)</f>
        <v>0</v>
      </c>
      <c r="E53" s="7">
        <f>SUM(E54:E54)</f>
        <v>0</v>
      </c>
      <c r="F53" s="7">
        <f t="shared" si="13"/>
        <v>0</v>
      </c>
      <c r="G53" s="7">
        <f>SUM(G54:G54)</f>
        <v>0</v>
      </c>
      <c r="H53" s="7">
        <f t="shared" si="14"/>
        <v>0</v>
      </c>
      <c r="I53" s="7">
        <f t="shared" si="15"/>
        <v>0</v>
      </c>
    </row>
    <row r="54" spans="2:9" ht="17" x14ac:dyDescent="0.35">
      <c r="B54" s="281" t="s">
        <v>751</v>
      </c>
      <c r="C54" s="182" t="s">
        <v>752</v>
      </c>
      <c r="D54" s="9">
        <v>0</v>
      </c>
      <c r="E54" s="9">
        <f>'[1]4-مصارف بتفكيك فصول اقتصادي '!G161</f>
        <v>0</v>
      </c>
      <c r="F54" s="9">
        <f t="shared" si="13"/>
        <v>0</v>
      </c>
      <c r="G54" s="10">
        <f>F54</f>
        <v>0</v>
      </c>
      <c r="H54" s="9">
        <f t="shared" si="14"/>
        <v>0</v>
      </c>
      <c r="I54" s="9">
        <f t="shared" si="15"/>
        <v>0</v>
      </c>
    </row>
    <row r="55" spans="2:9" ht="15.5" x14ac:dyDescent="0.35">
      <c r="B55" s="280" t="s">
        <v>684</v>
      </c>
      <c r="C55" s="123" t="s">
        <v>685</v>
      </c>
      <c r="D55" s="7">
        <f>SUM(D56:D58)</f>
        <v>1300000</v>
      </c>
      <c r="E55" s="7">
        <f>SUM(E56:E58)</f>
        <v>650000</v>
      </c>
      <c r="F55" s="7">
        <f t="shared" si="13"/>
        <v>650000</v>
      </c>
      <c r="G55" s="7">
        <f>SUM(G56:G58)</f>
        <v>650000</v>
      </c>
      <c r="H55" s="7">
        <f t="shared" si="14"/>
        <v>1300000</v>
      </c>
      <c r="I55" s="7">
        <f t="shared" si="15"/>
        <v>650000</v>
      </c>
    </row>
    <row r="56" spans="2:9" ht="17" x14ac:dyDescent="0.35">
      <c r="B56" s="281" t="s">
        <v>753</v>
      </c>
      <c r="C56" s="182" t="s">
        <v>754</v>
      </c>
      <c r="D56" s="9">
        <v>300000</v>
      </c>
      <c r="E56" s="9">
        <f>D56/2</f>
        <v>150000</v>
      </c>
      <c r="F56" s="9">
        <f t="shared" si="13"/>
        <v>150000</v>
      </c>
      <c r="G56" s="10">
        <f>F56</f>
        <v>150000</v>
      </c>
      <c r="H56" s="9">
        <f t="shared" si="14"/>
        <v>300000</v>
      </c>
      <c r="I56" s="9">
        <f t="shared" si="15"/>
        <v>150000</v>
      </c>
    </row>
    <row r="57" spans="2:9" ht="17" x14ac:dyDescent="0.35">
      <c r="B57" s="281" t="s">
        <v>755</v>
      </c>
      <c r="C57" s="182" t="s">
        <v>756</v>
      </c>
      <c r="D57" s="9">
        <v>500000</v>
      </c>
      <c r="E57" s="9">
        <f t="shared" ref="E57:E58" si="17">D57/2</f>
        <v>250000</v>
      </c>
      <c r="F57" s="9">
        <f t="shared" si="13"/>
        <v>250000</v>
      </c>
      <c r="G57" s="10">
        <f t="shared" ref="G57:G58" si="18">F57</f>
        <v>250000</v>
      </c>
      <c r="H57" s="9">
        <f t="shared" si="14"/>
        <v>500000</v>
      </c>
      <c r="I57" s="9">
        <f t="shared" si="15"/>
        <v>250000</v>
      </c>
    </row>
    <row r="58" spans="2:9" ht="17" x14ac:dyDescent="0.35">
      <c r="B58" s="281" t="s">
        <v>757</v>
      </c>
      <c r="C58" s="182" t="s">
        <v>325</v>
      </c>
      <c r="D58" s="9">
        <v>500000</v>
      </c>
      <c r="E58" s="9">
        <f t="shared" si="17"/>
        <v>250000</v>
      </c>
      <c r="F58" s="9">
        <f t="shared" si="13"/>
        <v>250000</v>
      </c>
      <c r="G58" s="10">
        <f t="shared" si="18"/>
        <v>250000</v>
      </c>
      <c r="H58" s="9">
        <f t="shared" si="14"/>
        <v>500000</v>
      </c>
      <c r="I58" s="9">
        <f t="shared" si="15"/>
        <v>250000</v>
      </c>
    </row>
    <row r="59" spans="2:9" ht="15.5" x14ac:dyDescent="0.35">
      <c r="B59" s="280" t="s">
        <v>688</v>
      </c>
      <c r="C59" s="123" t="s">
        <v>144</v>
      </c>
      <c r="D59" s="7">
        <f>SUM(D60:D65)</f>
        <v>68000000</v>
      </c>
      <c r="E59" s="7">
        <f>SUM(E60:E65)</f>
        <v>34000000</v>
      </c>
      <c r="F59" s="7">
        <f t="shared" si="13"/>
        <v>34000000</v>
      </c>
      <c r="G59" s="7">
        <f>SUM(G60:G65)</f>
        <v>34000000</v>
      </c>
      <c r="H59" s="7">
        <f t="shared" si="14"/>
        <v>68000000</v>
      </c>
      <c r="I59" s="7">
        <f t="shared" si="15"/>
        <v>34000000</v>
      </c>
    </row>
    <row r="60" spans="2:9" ht="17" x14ac:dyDescent="0.35">
      <c r="B60" s="281" t="s">
        <v>758</v>
      </c>
      <c r="C60" s="182" t="s">
        <v>759</v>
      </c>
      <c r="D60" s="9">
        <v>3500000</v>
      </c>
      <c r="E60" s="9">
        <f>D60/2</f>
        <v>1750000</v>
      </c>
      <c r="F60" s="9">
        <f t="shared" si="13"/>
        <v>1750000</v>
      </c>
      <c r="G60" s="10">
        <f>F60</f>
        <v>1750000</v>
      </c>
      <c r="H60" s="9">
        <f t="shared" si="14"/>
        <v>3500000</v>
      </c>
      <c r="I60" s="9">
        <f t="shared" si="15"/>
        <v>1750000</v>
      </c>
    </row>
    <row r="61" spans="2:9" ht="17" x14ac:dyDescent="0.35">
      <c r="B61" s="281" t="s">
        <v>760</v>
      </c>
      <c r="C61" s="182" t="s">
        <v>761</v>
      </c>
      <c r="D61" s="9">
        <v>28500000</v>
      </c>
      <c r="E61" s="9">
        <f t="shared" ref="E61:E65" si="19">D61/2</f>
        <v>14250000</v>
      </c>
      <c r="F61" s="9">
        <f t="shared" si="13"/>
        <v>14250000</v>
      </c>
      <c r="G61" s="10">
        <f t="shared" ref="G61:G65" si="20">F61</f>
        <v>14250000</v>
      </c>
      <c r="H61" s="9">
        <f t="shared" si="14"/>
        <v>28500000</v>
      </c>
      <c r="I61" s="9">
        <f t="shared" si="15"/>
        <v>14250000</v>
      </c>
    </row>
    <row r="62" spans="2:9" ht="17" x14ac:dyDescent="0.35">
      <c r="B62" s="281" t="s">
        <v>762</v>
      </c>
      <c r="C62" s="182" t="s">
        <v>763</v>
      </c>
      <c r="D62" s="9">
        <v>1000000</v>
      </c>
      <c r="E62" s="9">
        <f t="shared" si="19"/>
        <v>500000</v>
      </c>
      <c r="F62" s="9">
        <f t="shared" si="13"/>
        <v>500000</v>
      </c>
      <c r="G62" s="10">
        <f t="shared" si="20"/>
        <v>500000</v>
      </c>
      <c r="H62" s="9">
        <f t="shared" si="14"/>
        <v>1000000</v>
      </c>
      <c r="I62" s="9">
        <f t="shared" si="15"/>
        <v>500000</v>
      </c>
    </row>
    <row r="63" spans="2:9" ht="17" x14ac:dyDescent="0.35">
      <c r="B63" s="281" t="s">
        <v>764</v>
      </c>
      <c r="C63" s="182" t="s">
        <v>326</v>
      </c>
      <c r="D63" s="9">
        <v>15000000</v>
      </c>
      <c r="E63" s="9">
        <f t="shared" si="19"/>
        <v>7500000</v>
      </c>
      <c r="F63" s="9">
        <f t="shared" si="13"/>
        <v>7500000</v>
      </c>
      <c r="G63" s="10">
        <f t="shared" si="20"/>
        <v>7500000</v>
      </c>
      <c r="H63" s="9">
        <f t="shared" si="14"/>
        <v>15000000</v>
      </c>
      <c r="I63" s="9">
        <f t="shared" si="15"/>
        <v>7500000</v>
      </c>
    </row>
    <row r="64" spans="2:9" ht="17" x14ac:dyDescent="0.35">
      <c r="B64" s="281" t="s">
        <v>765</v>
      </c>
      <c r="C64" s="182" t="s">
        <v>327</v>
      </c>
      <c r="D64" s="9">
        <v>20000000</v>
      </c>
      <c r="E64" s="9">
        <f t="shared" si="19"/>
        <v>10000000</v>
      </c>
      <c r="F64" s="9">
        <f t="shared" si="13"/>
        <v>10000000</v>
      </c>
      <c r="G64" s="10">
        <f t="shared" si="20"/>
        <v>10000000</v>
      </c>
      <c r="H64" s="9">
        <f t="shared" si="14"/>
        <v>20000000</v>
      </c>
      <c r="I64" s="9">
        <f t="shared" si="15"/>
        <v>10000000</v>
      </c>
    </row>
    <row r="65" spans="2:9" ht="17" x14ac:dyDescent="0.35">
      <c r="B65" s="281" t="s">
        <v>766</v>
      </c>
      <c r="C65" s="182" t="s">
        <v>767</v>
      </c>
      <c r="D65" s="9">
        <v>0</v>
      </c>
      <c r="E65" s="9">
        <f t="shared" si="19"/>
        <v>0</v>
      </c>
      <c r="F65" s="9">
        <f t="shared" si="13"/>
        <v>0</v>
      </c>
      <c r="G65" s="10">
        <f t="shared" si="20"/>
        <v>0</v>
      </c>
      <c r="H65" s="9">
        <f t="shared" si="14"/>
        <v>0</v>
      </c>
      <c r="I65" s="9">
        <f t="shared" si="15"/>
        <v>0</v>
      </c>
    </row>
    <row r="66" spans="2:9" ht="15.5" x14ac:dyDescent="0.35">
      <c r="B66" s="352" t="s">
        <v>768</v>
      </c>
      <c r="C66" s="352"/>
      <c r="D66" s="23">
        <f t="shared" ref="D66:I66" si="21">D5+D8+D16+D19+D52</f>
        <v>2454843000</v>
      </c>
      <c r="E66" s="23">
        <f t="shared" si="21"/>
        <v>1227421500</v>
      </c>
      <c r="F66" s="23">
        <f t="shared" si="21"/>
        <v>1227421500</v>
      </c>
      <c r="G66" s="23" t="e">
        <f t="shared" si="21"/>
        <v>#REF!</v>
      </c>
      <c r="H66" s="23">
        <f t="shared" si="21"/>
        <v>2454843000</v>
      </c>
      <c r="I66" s="23">
        <f t="shared" si="21"/>
        <v>1227421500</v>
      </c>
    </row>
    <row r="67" spans="2:9" ht="41.5" x14ac:dyDescent="2.25">
      <c r="B67" s="353" t="s">
        <v>15</v>
      </c>
      <c r="C67" s="353"/>
      <c r="D67" s="354" t="s">
        <v>16</v>
      </c>
      <c r="E67" s="354"/>
      <c r="F67" s="354"/>
      <c r="G67" s="354" t="s">
        <v>17</v>
      </c>
      <c r="H67" s="354"/>
      <c r="I67" s="354"/>
    </row>
    <row r="68" spans="2:9" ht="41.5" x14ac:dyDescent="2.25">
      <c r="B68" s="353" t="s">
        <v>18</v>
      </c>
      <c r="C68" s="353"/>
      <c r="D68" s="354" t="s">
        <v>19</v>
      </c>
      <c r="E68" s="354"/>
      <c r="F68" s="354"/>
      <c r="G68" s="354" t="s">
        <v>313</v>
      </c>
      <c r="H68" s="354"/>
      <c r="I68" s="354"/>
    </row>
  </sheetData>
  <mergeCells count="20">
    <mergeCell ref="B47:C47"/>
    <mergeCell ref="D47:F47"/>
    <mergeCell ref="G47:I47"/>
    <mergeCell ref="B48:C48"/>
    <mergeCell ref="D48:F48"/>
    <mergeCell ref="G48:I48"/>
    <mergeCell ref="B66:C66"/>
    <mergeCell ref="B67:C67"/>
    <mergeCell ref="D67:F67"/>
    <mergeCell ref="G67:I67"/>
    <mergeCell ref="B68:C68"/>
    <mergeCell ref="D68:F68"/>
    <mergeCell ref="G68:I68"/>
    <mergeCell ref="I2:I4"/>
    <mergeCell ref="D3:F3"/>
    <mergeCell ref="B2:B4"/>
    <mergeCell ref="C2:C4"/>
    <mergeCell ref="D2:F2"/>
    <mergeCell ref="G2:G4"/>
    <mergeCell ref="H2:H4"/>
  </mergeCells>
  <pageMargins left="0" right="0" top="0" bottom="0" header="0" footer="0"/>
  <pageSetup scale="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1]!Macro7">
                <anchor moveWithCells="1" siz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438150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Button 2">
              <controlPr defaultSize="0" print="0" autoFill="0" autoPict="0" macro="[1]!Macro8">
                <anchor moveWithCells="1" siz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717550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درآمد</vt:lpstr>
      <vt:lpstr>عمران</vt:lpstr>
      <vt:lpstr>هزينه اي</vt:lpstr>
      <vt:lpstr>ديون</vt:lpstr>
      <vt:lpstr>خلاصه</vt:lpstr>
      <vt:lpstr>روكش</vt:lpstr>
      <vt:lpstr>ماموريت و برنامه</vt:lpstr>
      <vt:lpstr>ماموريت-برنامه-خدمات</vt:lpstr>
      <vt:lpstr>درآمد!Print_Titles</vt:lpstr>
      <vt:lpstr>ديون!Print_Titles</vt:lpstr>
      <vt:lpstr>عمران!Print_Titles</vt:lpstr>
      <vt:lpstr>'ماموريت-برنامه-خدمات'!Print_Titles</vt:lpstr>
      <vt:lpstr>'ماموريت و برنامه'!Print_Titles</vt:lpstr>
      <vt:lpstr>'هزينه اي'!Print_Titles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vahid ghahremani</cp:lastModifiedBy>
  <cp:lastPrinted>2024-01-09T06:46:52Z</cp:lastPrinted>
  <dcterms:created xsi:type="dcterms:W3CDTF">2023-10-17T06:22:31Z</dcterms:created>
  <dcterms:modified xsi:type="dcterms:W3CDTF">2024-01-17T05:19:10Z</dcterms:modified>
</cp:coreProperties>
</file>